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BK72" i="8" l="1"/>
  <c r="BK8" i="8"/>
  <c r="BK51" i="8" l="1"/>
  <c r="BK52" i="8"/>
  <c r="BK11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38" i="8"/>
  <c r="BK41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3" i="8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<sst xmlns="http://schemas.openxmlformats.org/spreadsheetml/2006/main" count="167" uniqueCount="131">
  <si>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</si>
  <si>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</si>
  <si>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</si>
  <si>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</si>
  <si>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</si>
  <si>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</si>
  <si>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</si>
  <si>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</si>
  <si>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</si>
  <si>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</si>
  <si>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</si>
  <si>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</si>
  <si>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</si>
  <si>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</si>
  <si>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</si>
  <si>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</si>
  <si>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</si>
  <si>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</si>
  <si>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</si>
  <si>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</si>
  <si>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</si>
  <si>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</si>
  <si>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</si>
  <si>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</si>
  <si>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</si>
  <si>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</si>
  <si>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</si>
  <si>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</si>
  <si>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</si>
  <si>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</si>
  <si>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</si>
  <si>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</si>
  <si>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</si>
  <si>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</si>
  <si>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</si>
  <si>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</si>
  <si>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</si>
  <si>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</si>
  <si>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</si>
  <si>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</si>
  <si>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</si>
  <si>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</si>
  <si>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</si>
  <si>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</si>
  <si>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</si>
  <si>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</si>
  <si>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</si>
  <si>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</si>
  <si>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</si>
  <si>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</si>
  <si>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</si>
  <si>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</si>
  <si>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</si>
  <si>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</si>
  <si>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</si>
  <si>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</si>
  <si>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</si>
  <si>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</si>
  <si>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</si>
  <si>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</si>
  <si>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</si>
  <si>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</si>
  <si>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</si>
  <si>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</si>
  <si>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</si>
  <si>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</si>
  <si>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</si>
  <si>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</si>
  <si>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</si>
  <si>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</si>
  <si>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</si>
  <si>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</si>
  <si>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</si>
  <si>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</si>
  <si>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</si>
  <si>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</si>
  <si>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</si>
  <si>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</si>
  <si>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</si>
  <si>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</si>
  <si>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</si>
  <si>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</si>
  <si>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</si>
  <si>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</si>
  <si>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</si>
  <si>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</si>
  <si>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</si>
  <si>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</si>
  <si>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</si>
  <si>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</si>
  <si>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</si>
  <si>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</si>
  <si>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</si>
  <si>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</si>
  <si>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</si>
  <si>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</si>
  <si>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</si>
  <si>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</si>
  <si>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</si>
  <si>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</si>
  <si>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</si>
  <si>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</si>
  <si>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</si>
  <si>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</si>
  <si>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</si>
  <si>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</si>
  <si>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</si>
  <si>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</si>
  <si>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</si>
  <si>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</si>
  <si>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</si>
  <si>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</si>
  <si>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</si>
  <si>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</si>
  <si>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</si>
  <si>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</si>
  <si>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</si>
  <si>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</si>
  <si>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</si>
  <si>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</si>
  <si>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</si>
  <si>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</si>
  <si>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</si>
  <si>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</si>
  <si>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</si>
  <si>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</si>
  <si>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</si>
  <si>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</si>
  <si>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31-January-2021
(All figures in Rs. Crore)</t>
  </si>
  <si>
    <t>IDBI Flexi Cap Fund</t>
  </si>
  <si>
    <t>Table showing State wise /Union Territory wise contribution to AAUM of category of schemes as on 31-January-2021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</si>
</sst>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05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Z88"/>
  <sheetViews>
    <sheetView showGridLines="0" tabSelected="1" topLeftCell="B1" zoomScale="90" zoomScaleNormal="90" workbookViewId="0">
      <pane xSplit="1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C33" sqref="C33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12.42578125" style="3" customWidth="1"/>
    <col min="65" max="69" width="9.140625" style="3" customWidth="1"/>
    <col min="70" max="16384" width="9.140625" style="3"/>
  </cols>
  <sheetData>
    <row r="1" spans="1:104" s="1" customFormat="1" ht="19.5" customHeight="1" thickBot="1" x14ac:dyDescent="0.35">
      <c r="A1" s="98" t="s">
        <v>75</v>
      </c>
      <c r="B1" s="75" t="s">
        <v>28</v>
      </c>
      <c r="C1" s="89" t="s">
        <v>128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1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104" s="9" customFormat="1" ht="18.75" customHeight="1" thickBot="1" x14ac:dyDescent="0.4">
      <c r="A2" s="99"/>
      <c r="B2" s="76"/>
      <c r="C2" s="77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25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26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92" t="s">
        <v>23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104" s="11" customFormat="1" ht="18.75" thickBot="1" x14ac:dyDescent="0.4">
      <c r="A3" s="99"/>
      <c r="B3" s="76"/>
      <c r="C3" s="83" t="s">
        <v>119</v>
      </c>
      <c r="D3" s="84"/>
      <c r="E3" s="84"/>
      <c r="F3" s="84"/>
      <c r="G3" s="84"/>
      <c r="H3" s="84"/>
      <c r="I3" s="84"/>
      <c r="J3" s="84"/>
      <c r="K3" s="84"/>
      <c r="L3" s="85"/>
      <c r="M3" s="83" t="s">
        <v>120</v>
      </c>
      <c r="N3" s="84"/>
      <c r="O3" s="84"/>
      <c r="P3" s="84"/>
      <c r="Q3" s="84"/>
      <c r="R3" s="84"/>
      <c r="S3" s="84"/>
      <c r="T3" s="84"/>
      <c r="U3" s="84"/>
      <c r="V3" s="85"/>
      <c r="W3" s="83" t="s">
        <v>119</v>
      </c>
      <c r="X3" s="84"/>
      <c r="Y3" s="84"/>
      <c r="Z3" s="84"/>
      <c r="AA3" s="84"/>
      <c r="AB3" s="84"/>
      <c r="AC3" s="84"/>
      <c r="AD3" s="84"/>
      <c r="AE3" s="84"/>
      <c r="AF3" s="85"/>
      <c r="AG3" s="83" t="s">
        <v>120</v>
      </c>
      <c r="AH3" s="84"/>
      <c r="AI3" s="84"/>
      <c r="AJ3" s="84"/>
      <c r="AK3" s="84"/>
      <c r="AL3" s="84"/>
      <c r="AM3" s="84"/>
      <c r="AN3" s="84"/>
      <c r="AO3" s="84"/>
      <c r="AP3" s="85"/>
      <c r="AQ3" s="83" t="s">
        <v>119</v>
      </c>
      <c r="AR3" s="84"/>
      <c r="AS3" s="84"/>
      <c r="AT3" s="84"/>
      <c r="AU3" s="84"/>
      <c r="AV3" s="84"/>
      <c r="AW3" s="84"/>
      <c r="AX3" s="84"/>
      <c r="AY3" s="84"/>
      <c r="AZ3" s="85"/>
      <c r="BA3" s="83" t="s">
        <v>120</v>
      </c>
      <c r="BB3" s="84"/>
      <c r="BC3" s="84"/>
      <c r="BD3" s="84"/>
      <c r="BE3" s="84"/>
      <c r="BF3" s="84"/>
      <c r="BG3" s="84"/>
      <c r="BH3" s="84"/>
      <c r="BI3" s="84"/>
      <c r="BJ3" s="85"/>
      <c r="BK3" s="93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</row>
    <row r="4" spans="1:104" s="11" customFormat="1" ht="18" x14ac:dyDescent="0.35">
      <c r="A4" s="99"/>
      <c r="B4" s="76"/>
      <c r="C4" s="80" t="s">
        <v>34</v>
      </c>
      <c r="D4" s="81"/>
      <c r="E4" s="81"/>
      <c r="F4" s="81"/>
      <c r="G4" s="82"/>
      <c r="H4" s="80" t="s">
        <v>35</v>
      </c>
      <c r="I4" s="81"/>
      <c r="J4" s="81"/>
      <c r="K4" s="81"/>
      <c r="L4" s="82"/>
      <c r="M4" s="80" t="s">
        <v>34</v>
      </c>
      <c r="N4" s="81"/>
      <c r="O4" s="81"/>
      <c r="P4" s="81"/>
      <c r="Q4" s="82"/>
      <c r="R4" s="80" t="s">
        <v>35</v>
      </c>
      <c r="S4" s="81"/>
      <c r="T4" s="81"/>
      <c r="U4" s="81"/>
      <c r="V4" s="82"/>
      <c r="W4" s="80" t="s">
        <v>34</v>
      </c>
      <c r="X4" s="81"/>
      <c r="Y4" s="81"/>
      <c r="Z4" s="81"/>
      <c r="AA4" s="82"/>
      <c r="AB4" s="80" t="s">
        <v>35</v>
      </c>
      <c r="AC4" s="81"/>
      <c r="AD4" s="81"/>
      <c r="AE4" s="81"/>
      <c r="AF4" s="82"/>
      <c r="AG4" s="80" t="s">
        <v>34</v>
      </c>
      <c r="AH4" s="81"/>
      <c r="AI4" s="81"/>
      <c r="AJ4" s="81"/>
      <c r="AK4" s="82"/>
      <c r="AL4" s="80" t="s">
        <v>35</v>
      </c>
      <c r="AM4" s="81"/>
      <c r="AN4" s="81"/>
      <c r="AO4" s="81"/>
      <c r="AP4" s="82"/>
      <c r="AQ4" s="80" t="s">
        <v>34</v>
      </c>
      <c r="AR4" s="81"/>
      <c r="AS4" s="81"/>
      <c r="AT4" s="81"/>
      <c r="AU4" s="82"/>
      <c r="AV4" s="80" t="s">
        <v>35</v>
      </c>
      <c r="AW4" s="81"/>
      <c r="AX4" s="81"/>
      <c r="AY4" s="81"/>
      <c r="AZ4" s="82"/>
      <c r="BA4" s="80" t="s">
        <v>34</v>
      </c>
      <c r="BB4" s="81"/>
      <c r="BC4" s="81"/>
      <c r="BD4" s="81"/>
      <c r="BE4" s="82"/>
      <c r="BF4" s="80" t="s">
        <v>35</v>
      </c>
      <c r="BG4" s="81"/>
      <c r="BH4" s="81"/>
      <c r="BI4" s="81"/>
      <c r="BJ4" s="82"/>
      <c r="BK4" s="93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</row>
    <row r="5" spans="1:104" s="7" customFormat="1" ht="15" customHeight="1" x14ac:dyDescent="0.35">
      <c r="A5" s="99"/>
      <c r="B5" s="76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94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</row>
    <row r="6" spans="1:104" x14ac:dyDescent="0.2">
      <c r="A6" s="15" t="s">
        <v>0</v>
      </c>
      <c r="B6" s="18" t="s">
        <v>6</v>
      </c>
      <c r="C6" s="86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8"/>
    </row>
    <row r="7" spans="1:104" x14ac:dyDescent="0.2">
      <c r="A7" s="15" t="s">
        <v>76</v>
      </c>
      <c r="B7" s="18" t="s">
        <v>12</v>
      </c>
      <c r="C7" s="86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8"/>
    </row>
    <row r="8" spans="1:104" x14ac:dyDescent="0.2">
      <c r="A8" s="15"/>
      <c r="B8" s="28" t="s">
        <v>101</v>
      </c>
      <c r="C8" s="34">
        <v>0</v>
      </c>
      <c r="D8" s="34">
        <v>66.136665954128702</v>
      </c>
      <c r="E8" s="34">
        <v>0</v>
      </c>
      <c r="F8" s="34">
        <v>0</v>
      </c>
      <c r="G8" s="34">
        <v>0</v>
      </c>
      <c r="H8" s="34">
        <v>6.5397618233990995</v>
      </c>
      <c r="I8" s="34">
        <v>279.86702939280326</v>
      </c>
      <c r="J8" s="34">
        <v>62.457709759837599</v>
      </c>
      <c r="K8" s="34">
        <v>0</v>
      </c>
      <c r="L8" s="34">
        <v>73.179530058882577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4.6072206634278992</v>
      </c>
      <c r="S8" s="34">
        <v>2.4590685641930001</v>
      </c>
      <c r="T8" s="34">
        <v>60.474184593612307</v>
      </c>
      <c r="U8" s="34">
        <v>0</v>
      </c>
      <c r="V8" s="34">
        <v>7.6102342361226007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3.0805231930812007</v>
      </c>
      <c r="AC8" s="34">
        <v>62.050037739188703</v>
      </c>
      <c r="AD8" s="34">
        <v>13.067179516064003</v>
      </c>
      <c r="AE8" s="34">
        <v>0</v>
      </c>
      <c r="AF8" s="34">
        <v>60.644162511692699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2.9445395777882992</v>
      </c>
      <c r="AM8" s="34">
        <v>27.214055130223702</v>
      </c>
      <c r="AN8" s="34">
        <v>80.691136786450031</v>
      </c>
      <c r="AO8" s="34">
        <v>0</v>
      </c>
      <c r="AP8" s="34">
        <v>28.717634646793183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8.6124447512815134</v>
      </c>
      <c r="AW8" s="34">
        <v>19.960062518029495</v>
      </c>
      <c r="AX8" s="34">
        <v>0.28077645677410001</v>
      </c>
      <c r="AY8" s="34">
        <v>0</v>
      </c>
      <c r="AZ8" s="34">
        <v>35.968287967731094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2.1125475929819992</v>
      </c>
      <c r="BG8" s="34">
        <v>0.13461347722559999</v>
      </c>
      <c r="BH8" s="34">
        <v>16.701443212031901</v>
      </c>
      <c r="BI8" s="34">
        <v>0</v>
      </c>
      <c r="BJ8" s="34">
        <v>3.4579619373517998</v>
      </c>
      <c r="BK8" s="35">
        <f>SUM(C8:BJ8)</f>
        <v>928.96881206109617</v>
      </c>
    </row>
    <row r="9" spans="1:104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66.136665954128702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6.5397618233990995</v>
      </c>
      <c r="I9" s="61">
        <f t="shared" si="0"/>
        <v>279.86702939280326</v>
      </c>
      <c r="J9" s="61">
        <f t="shared" si="0"/>
        <v>62.457709759837599</v>
      </c>
      <c r="K9" s="61">
        <f t="shared" si="0"/>
        <v>0</v>
      </c>
      <c r="L9" s="61">
        <f t="shared" si="0"/>
        <v>73.179530058882577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4.6072206634278992</v>
      </c>
      <c r="S9" s="61">
        <f t="shared" si="0"/>
        <v>2.4590685641930001</v>
      </c>
      <c r="T9" s="61">
        <f t="shared" si="0"/>
        <v>60.474184593612307</v>
      </c>
      <c r="U9" s="61">
        <f t="shared" si="0"/>
        <v>0</v>
      </c>
      <c r="V9" s="61">
        <f t="shared" si="0"/>
        <v>7.6102342361226007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3.0805231930812007</v>
      </c>
      <c r="AC9" s="61">
        <f t="shared" si="0"/>
        <v>62.050037739188703</v>
      </c>
      <c r="AD9" s="61">
        <f t="shared" si="0"/>
        <v>13.067179516064003</v>
      </c>
      <c r="AE9" s="61">
        <f t="shared" si="0"/>
        <v>0</v>
      </c>
      <c r="AF9" s="61">
        <f t="shared" si="0"/>
        <v>60.644162511692699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2.9445395777882992</v>
      </c>
      <c r="AM9" s="61">
        <f t="shared" si="0"/>
        <v>27.214055130223702</v>
      </c>
      <c r="AN9" s="61">
        <f t="shared" si="0"/>
        <v>80.691136786450031</v>
      </c>
      <c r="AO9" s="61">
        <f t="shared" si="0"/>
        <v>0</v>
      </c>
      <c r="AP9" s="61">
        <f t="shared" si="0"/>
        <v>28.717634646793183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8.6124447512815134</v>
      </c>
      <c r="AW9" s="61">
        <f>(SUM(AW8))</f>
        <v>19.960062518029495</v>
      </c>
      <c r="AX9" s="61">
        <f t="shared" si="0"/>
        <v>0.28077645677410001</v>
      </c>
      <c r="AY9" s="61">
        <f t="shared" si="0"/>
        <v>0</v>
      </c>
      <c r="AZ9" s="61">
        <f t="shared" si="0"/>
        <v>35.968287967731094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2.1125475929819992</v>
      </c>
      <c r="BG9" s="61">
        <f t="shared" si="0"/>
        <v>0.13461347722559999</v>
      </c>
      <c r="BH9" s="61">
        <f t="shared" si="0"/>
        <v>16.701443212031901</v>
      </c>
      <c r="BI9" s="61">
        <f t="shared" si="0"/>
        <v>0</v>
      </c>
      <c r="BJ9" s="61">
        <f t="shared" si="0"/>
        <v>3.4579619373517998</v>
      </c>
      <c r="BK9" s="62">
        <f>SUM(BK8)</f>
        <v>928.96881206109617</v>
      </c>
    </row>
    <row r="10" spans="1:104" x14ac:dyDescent="0.2">
      <c r="A10" s="15" t="s">
        <v>77</v>
      </c>
      <c r="B10" s="19" t="s">
        <v>3</v>
      </c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104" x14ac:dyDescent="0.2">
      <c r="A11" s="15"/>
      <c r="B11" s="28" t="s">
        <v>102</v>
      </c>
      <c r="C11" s="34">
        <v>0</v>
      </c>
      <c r="D11" s="34">
        <v>6.4273484195483004</v>
      </c>
      <c r="E11" s="34">
        <v>0</v>
      </c>
      <c r="F11" s="34">
        <v>0</v>
      </c>
      <c r="G11" s="34">
        <v>0</v>
      </c>
      <c r="H11" s="34">
        <v>0.21080006928266937</v>
      </c>
      <c r="I11" s="34">
        <v>5.7732965645099998E-2</v>
      </c>
      <c r="J11" s="34">
        <v>0.38052130361290004</v>
      </c>
      <c r="K11" s="34">
        <v>0</v>
      </c>
      <c r="L11" s="34">
        <v>4.8887179511609995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0.19773888390089994</v>
      </c>
      <c r="S11" s="34">
        <v>2.0325531289999998E-3</v>
      </c>
      <c r="T11" s="34">
        <v>0</v>
      </c>
      <c r="U11" s="34">
        <v>0</v>
      </c>
      <c r="V11" s="34">
        <v>0.24799596693539999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0.77138645470299994</v>
      </c>
      <c r="AC11" s="34">
        <v>0.25230803132250001</v>
      </c>
      <c r="AD11" s="34">
        <v>0</v>
      </c>
      <c r="AE11" s="34">
        <v>0</v>
      </c>
      <c r="AF11" s="34">
        <v>3.2281388372887001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0.70632917731500033</v>
      </c>
      <c r="AM11" s="34">
        <v>0</v>
      </c>
      <c r="AN11" s="34">
        <v>0</v>
      </c>
      <c r="AO11" s="34">
        <v>0</v>
      </c>
      <c r="AP11" s="34">
        <v>0.79060848483790003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0.38372655164270003</v>
      </c>
      <c r="AW11" s="34">
        <v>7.6778690161199994E-2</v>
      </c>
      <c r="AX11" s="34">
        <v>6.0406752444516005</v>
      </c>
      <c r="AY11" s="34">
        <v>0</v>
      </c>
      <c r="AZ11" s="34">
        <v>1.0189422801929999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0.17440039412739999</v>
      </c>
      <c r="BG11" s="34">
        <v>8.5551163547999999E-3</v>
      </c>
      <c r="BH11" s="34">
        <v>0</v>
      </c>
      <c r="BI11" s="34">
        <v>0</v>
      </c>
      <c r="BJ11" s="34">
        <v>7.4253540128800005E-2</v>
      </c>
      <c r="BK11" s="35">
        <f>SUM(C11:BJ11)</f>
        <v>25.938990915741869</v>
      </c>
      <c r="BL11" s="36"/>
    </row>
    <row r="12" spans="1:104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6.4273484195483004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0.21080006928266937</v>
      </c>
      <c r="I12" s="61">
        <f t="shared" si="1"/>
        <v>5.7732965645099998E-2</v>
      </c>
      <c r="J12" s="61">
        <f t="shared" si="1"/>
        <v>0.38052130361290004</v>
      </c>
      <c r="K12" s="61">
        <f t="shared" si="1"/>
        <v>0</v>
      </c>
      <c r="L12" s="61">
        <f t="shared" si="1"/>
        <v>4.8887179511609995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0.19773888390089994</v>
      </c>
      <c r="S12" s="61">
        <f t="shared" si="1"/>
        <v>2.0325531289999998E-3</v>
      </c>
      <c r="T12" s="61">
        <f t="shared" si="1"/>
        <v>0</v>
      </c>
      <c r="U12" s="61">
        <f t="shared" si="1"/>
        <v>0</v>
      </c>
      <c r="V12" s="61">
        <f t="shared" si="1"/>
        <v>0.24799596693539999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0.77138645470299994</v>
      </c>
      <c r="AC12" s="61">
        <f t="shared" si="1"/>
        <v>0.25230803132250001</v>
      </c>
      <c r="AD12" s="61">
        <f t="shared" si="1"/>
        <v>0</v>
      </c>
      <c r="AE12" s="61">
        <f t="shared" si="1"/>
        <v>0</v>
      </c>
      <c r="AF12" s="61">
        <f t="shared" si="1"/>
        <v>3.2281388372887001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0.70632917731500033</v>
      </c>
      <c r="AM12" s="61">
        <f t="shared" si="1"/>
        <v>0</v>
      </c>
      <c r="AN12" s="61">
        <f t="shared" si="1"/>
        <v>0</v>
      </c>
      <c r="AO12" s="61">
        <f t="shared" si="1"/>
        <v>0</v>
      </c>
      <c r="AP12" s="61">
        <f t="shared" si="1"/>
        <v>0.79060848483790003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0.38372655164270003</v>
      </c>
      <c r="AW12" s="61">
        <f>(SUM(AW11))</f>
        <v>7.6778690161199994E-2</v>
      </c>
      <c r="AX12" s="61">
        <f t="shared" si="1"/>
        <v>6.0406752444516005</v>
      </c>
      <c r="AY12" s="61">
        <f t="shared" si="1"/>
        <v>0</v>
      </c>
      <c r="AZ12" s="61">
        <f t="shared" si="1"/>
        <v>1.0189422801929999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0.17440039412739999</v>
      </c>
      <c r="BG12" s="61">
        <f t="shared" si="1"/>
        <v>8.5551163547999999E-3</v>
      </c>
      <c r="BH12" s="61">
        <f t="shared" si="1"/>
        <v>0</v>
      </c>
      <c r="BI12" s="61">
        <f t="shared" si="1"/>
        <v>0</v>
      </c>
      <c r="BJ12" s="61">
        <f t="shared" si="1"/>
        <v>7.4253540128800005E-2</v>
      </c>
      <c r="BK12" s="64">
        <f>SUM(BK11)</f>
        <v>25.938990915741869</v>
      </c>
    </row>
    <row r="13" spans="1:104" x14ac:dyDescent="0.2">
      <c r="A13" s="15" t="s">
        <v>78</v>
      </c>
      <c r="B13" s="19" t="s">
        <v>10</v>
      </c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104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104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104" x14ac:dyDescent="0.2">
      <c r="A16" s="15" t="s">
        <v>79</v>
      </c>
      <c r="B16" s="19" t="s">
        <v>13</v>
      </c>
      <c r="C16" s="86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8"/>
    </row>
    <row r="17" spans="1:64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4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4" x14ac:dyDescent="0.2">
      <c r="A19" s="15" t="s">
        <v>81</v>
      </c>
      <c r="B19" s="27" t="s">
        <v>97</v>
      </c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8"/>
    </row>
    <row r="20" spans="1:64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4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4" x14ac:dyDescent="0.2">
      <c r="A22" s="15" t="s">
        <v>82</v>
      </c>
      <c r="B22" s="19" t="s">
        <v>14</v>
      </c>
      <c r="C22" s="86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8"/>
    </row>
    <row r="23" spans="1:64" x14ac:dyDescent="0.2">
      <c r="A23" s="15"/>
      <c r="B23" s="28" t="s">
        <v>103</v>
      </c>
      <c r="C23" s="34">
        <v>0</v>
      </c>
      <c r="D23" s="34">
        <v>3.7120583282256998</v>
      </c>
      <c r="E23" s="34">
        <v>0</v>
      </c>
      <c r="F23" s="34">
        <v>0</v>
      </c>
      <c r="G23" s="34">
        <v>0</v>
      </c>
      <c r="H23" s="34">
        <v>0.1816863579512947</v>
      </c>
      <c r="I23" s="34">
        <v>0</v>
      </c>
      <c r="J23" s="34">
        <v>0</v>
      </c>
      <c r="K23" s="34">
        <v>0</v>
      </c>
      <c r="L23" s="34">
        <v>1.75334241935E-2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0.13398197151390001</v>
      </c>
      <c r="S23" s="34">
        <v>2.0870316128999999E-3</v>
      </c>
      <c r="T23" s="34">
        <v>0.48979075367739999</v>
      </c>
      <c r="U23" s="34">
        <v>0</v>
      </c>
      <c r="V23" s="34">
        <v>0.14392003503209999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2.1331108591478012</v>
      </c>
      <c r="AC23" s="34">
        <v>1.3226703109354001</v>
      </c>
      <c r="AD23" s="34">
        <v>0</v>
      </c>
      <c r="AE23" s="34">
        <v>0</v>
      </c>
      <c r="AF23" s="34">
        <v>2.7396742027076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1.3838599745677005</v>
      </c>
      <c r="AM23" s="34">
        <v>0.20164562893539997</v>
      </c>
      <c r="AN23" s="34">
        <v>8.6252548387E-2</v>
      </c>
      <c r="AO23" s="34">
        <v>0</v>
      </c>
      <c r="AP23" s="34">
        <v>1.2378961235796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1.8451083751511992</v>
      </c>
      <c r="AW23" s="34">
        <v>0.90222931161269992</v>
      </c>
      <c r="AX23" s="34">
        <v>1.6964488394838002</v>
      </c>
      <c r="AY23" s="34">
        <v>0</v>
      </c>
      <c r="AZ23" s="34">
        <v>1.7666473712886996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0.2579393967384</v>
      </c>
      <c r="BG23" s="34">
        <v>0.28511824370960004</v>
      </c>
      <c r="BH23" s="34">
        <v>0</v>
      </c>
      <c r="BI23" s="34">
        <v>0</v>
      </c>
      <c r="BJ23" s="34">
        <v>3.4197324838E-3</v>
      </c>
      <c r="BK23" s="35">
        <f>SUM(C23:BJ23)</f>
        <v>20.543078820935495</v>
      </c>
    </row>
    <row r="24" spans="1:64" x14ac:dyDescent="0.2">
      <c r="A24" s="15"/>
      <c r="B24" s="28" t="s">
        <v>114</v>
      </c>
      <c r="C24" s="34">
        <v>0</v>
      </c>
      <c r="D24" s="34">
        <v>0.63992152496769994</v>
      </c>
      <c r="E24" s="34">
        <v>0</v>
      </c>
      <c r="F24" s="34">
        <v>0</v>
      </c>
      <c r="G24" s="34">
        <v>0</v>
      </c>
      <c r="H24" s="34">
        <v>0.11878601368440005</v>
      </c>
      <c r="I24" s="34">
        <v>4.5703507870900002E-2</v>
      </c>
      <c r="J24" s="34">
        <v>0.8327630465161</v>
      </c>
      <c r="K24" s="34">
        <v>0</v>
      </c>
      <c r="L24" s="34">
        <v>3.8557938855157001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0.199458203321</v>
      </c>
      <c r="S24" s="34">
        <v>7.7912660000000007E-3</v>
      </c>
      <c r="T24" s="34">
        <v>0</v>
      </c>
      <c r="U24" s="34">
        <v>0</v>
      </c>
      <c r="V24" s="34">
        <v>4.2176879999899997E-2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1.3354745290569001</v>
      </c>
      <c r="AC24" s="34">
        <v>0.67107353122559987</v>
      </c>
      <c r="AD24" s="34">
        <v>0</v>
      </c>
      <c r="AE24" s="34">
        <v>0</v>
      </c>
      <c r="AF24" s="34">
        <v>3.1837633369653995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1.5821053844401989</v>
      </c>
      <c r="AM24" s="34">
        <v>6.2644460639997011</v>
      </c>
      <c r="AN24" s="34">
        <v>7.2083783718709</v>
      </c>
      <c r="AO24" s="34">
        <v>0</v>
      </c>
      <c r="AP24" s="34">
        <v>1.9962203885140997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1.1124251611533997</v>
      </c>
      <c r="AW24" s="34">
        <v>4.8610571854833999</v>
      </c>
      <c r="AX24" s="34">
        <v>0</v>
      </c>
      <c r="AY24" s="34">
        <v>0</v>
      </c>
      <c r="AZ24" s="34">
        <v>3.0645686741276998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0.19118662354570001</v>
      </c>
      <c r="BG24" s="34">
        <v>3.8143765999999996E-2</v>
      </c>
      <c r="BH24" s="34">
        <v>1.2736103908387</v>
      </c>
      <c r="BI24" s="34">
        <v>0</v>
      </c>
      <c r="BJ24" s="34">
        <v>0.43377119032210004</v>
      </c>
      <c r="BK24" s="35">
        <f>SUM(C24:BJ24)</f>
        <v>38.958618925419493</v>
      </c>
    </row>
    <row r="25" spans="1:64" x14ac:dyDescent="0.2">
      <c r="A25" s="15"/>
      <c r="B25" s="28" t="s">
        <v>104</v>
      </c>
      <c r="C25" s="34">
        <v>0</v>
      </c>
      <c r="D25" s="34">
        <v>3.4567676634837996</v>
      </c>
      <c r="E25" s="34">
        <v>0</v>
      </c>
      <c r="F25" s="34">
        <v>0</v>
      </c>
      <c r="G25" s="34">
        <v>0</v>
      </c>
      <c r="H25" s="34">
        <v>0.24484446625590003</v>
      </c>
      <c r="I25" s="34">
        <v>5.8883896773999998E-3</v>
      </c>
      <c r="J25" s="34">
        <v>9.89660550645E-2</v>
      </c>
      <c r="K25" s="34">
        <v>0</v>
      </c>
      <c r="L25" s="34">
        <v>1.6198031781808442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0.20080750512689999</v>
      </c>
      <c r="S25" s="34">
        <v>0</v>
      </c>
      <c r="T25" s="34">
        <v>1.7003966911935002</v>
      </c>
      <c r="U25" s="34">
        <v>0</v>
      </c>
      <c r="V25" s="34">
        <v>0.17351574258049998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0.33185855993370006</v>
      </c>
      <c r="AC25" s="34">
        <v>3.5524835479999999E-4</v>
      </c>
      <c r="AD25" s="34">
        <v>0</v>
      </c>
      <c r="AE25" s="34">
        <v>0</v>
      </c>
      <c r="AF25" s="34">
        <v>3.9898833039988997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0.32436576693339991</v>
      </c>
      <c r="AM25" s="34">
        <v>0.43425348319330004</v>
      </c>
      <c r="AN25" s="34">
        <v>0</v>
      </c>
      <c r="AO25" s="34">
        <v>0</v>
      </c>
      <c r="AP25" s="34">
        <v>1.5189966894182003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0.98486723183390013</v>
      </c>
      <c r="AW25" s="34">
        <v>6.9967823343869</v>
      </c>
      <c r="AX25" s="34">
        <v>0</v>
      </c>
      <c r="AY25" s="34">
        <v>0</v>
      </c>
      <c r="AZ25" s="34">
        <v>2.0422573386761003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0.24185824409469994</v>
      </c>
      <c r="BG25" s="34">
        <v>0.36446997790319996</v>
      </c>
      <c r="BH25" s="34">
        <v>0</v>
      </c>
      <c r="BI25" s="34">
        <v>0</v>
      </c>
      <c r="BJ25" s="34">
        <v>9.7987765064400004E-2</v>
      </c>
      <c r="BK25" s="35">
        <f>SUM(C25:BJ25)</f>
        <v>24.82892563535485</v>
      </c>
      <c r="BL25" s="36"/>
    </row>
    <row r="26" spans="1:64" x14ac:dyDescent="0.2">
      <c r="A26" s="15"/>
      <c r="B26" s="28" t="s">
        <v>105</v>
      </c>
      <c r="C26" s="34">
        <v>0</v>
      </c>
      <c r="D26" s="34">
        <v>70.822435614612601</v>
      </c>
      <c r="E26" s="34">
        <v>0</v>
      </c>
      <c r="F26" s="34">
        <v>0</v>
      </c>
      <c r="G26" s="34">
        <v>0</v>
      </c>
      <c r="H26" s="34">
        <v>1.0627656952797002</v>
      </c>
      <c r="I26" s="34">
        <v>10.837166963902598</v>
      </c>
      <c r="J26" s="34">
        <v>32.486068813031601</v>
      </c>
      <c r="K26" s="34">
        <v>0</v>
      </c>
      <c r="L26" s="34">
        <v>19.054743045800915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1.7162128677616013</v>
      </c>
      <c r="S26" s="34">
        <v>2.7699433277417</v>
      </c>
      <c r="T26" s="34">
        <v>103.62364863551541</v>
      </c>
      <c r="U26" s="34">
        <v>0</v>
      </c>
      <c r="V26" s="34">
        <v>2.6413447244816002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2.6442101307636015</v>
      </c>
      <c r="AC26" s="34">
        <v>22.530867714095297</v>
      </c>
      <c r="AD26" s="34">
        <v>13.879338390386899</v>
      </c>
      <c r="AE26" s="34">
        <v>0</v>
      </c>
      <c r="AF26" s="34">
        <v>50.850370703892651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3.1363810426614003</v>
      </c>
      <c r="AM26" s="34">
        <v>3.1270769283861997</v>
      </c>
      <c r="AN26" s="34">
        <v>60.039325317805101</v>
      </c>
      <c r="AO26" s="34">
        <v>0</v>
      </c>
      <c r="AP26" s="34">
        <v>22.868890539891179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3.373731334171997</v>
      </c>
      <c r="AW26" s="34">
        <v>20.199543148191406</v>
      </c>
      <c r="AX26" s="34">
        <v>5.4555242649030005</v>
      </c>
      <c r="AY26" s="34">
        <v>0</v>
      </c>
      <c r="AZ26" s="34">
        <v>18.441442543927597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1.1174654856364998</v>
      </c>
      <c r="BG26" s="34">
        <v>2.0993021101604996</v>
      </c>
      <c r="BH26" s="34">
        <v>4.0520436272903</v>
      </c>
      <c r="BI26" s="34">
        <v>0</v>
      </c>
      <c r="BJ26" s="34">
        <v>3.3706949427402</v>
      </c>
      <c r="BK26" s="35">
        <f>SUM(C26:BJ26)</f>
        <v>482.20053791303161</v>
      </c>
    </row>
    <row r="27" spans="1:64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78.631183131289802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1.6080825331712951</v>
      </c>
      <c r="I27" s="61">
        <f t="shared" si="7"/>
        <v>10.888758861450899</v>
      </c>
      <c r="J27" s="61">
        <f t="shared" si="7"/>
        <v>33.417797914612201</v>
      </c>
      <c r="K27" s="61">
        <f t="shared" si="7"/>
        <v>0</v>
      </c>
      <c r="L27" s="61">
        <f t="shared" si="7"/>
        <v>24.547873533690961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2.2504605477234012</v>
      </c>
      <c r="S27" s="61">
        <f t="shared" si="7"/>
        <v>2.7798216253546002</v>
      </c>
      <c r="T27" s="61">
        <f t="shared" si="7"/>
        <v>105.81383608038631</v>
      </c>
      <c r="U27" s="61">
        <f t="shared" si="7"/>
        <v>0</v>
      </c>
      <c r="V27" s="61">
        <f t="shared" si="7"/>
        <v>3.0009573820941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6.444654078902003</v>
      </c>
      <c r="AC27" s="61">
        <f t="shared" si="7"/>
        <v>24.524966804611097</v>
      </c>
      <c r="AD27" s="61">
        <f t="shared" si="7"/>
        <v>13.879338390386899</v>
      </c>
      <c r="AE27" s="61">
        <f t="shared" si="7"/>
        <v>0</v>
      </c>
      <c r="AF27" s="61">
        <f t="shared" si="7"/>
        <v>60.763691547564548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6.4267121686027</v>
      </c>
      <c r="AM27" s="61">
        <f t="shared" si="7"/>
        <v>10.027422104514599</v>
      </c>
      <c r="AN27" s="61">
        <f t="shared" si="7"/>
        <v>67.333956238062996</v>
      </c>
      <c r="AO27" s="61">
        <f t="shared" si="7"/>
        <v>0</v>
      </c>
      <c r="AP27" s="61">
        <f t="shared" si="7"/>
        <v>27.622003741403077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7.3161321023104957</v>
      </c>
      <c r="AW27" s="61">
        <f t="shared" si="7"/>
        <v>32.959611979674406</v>
      </c>
      <c r="AX27" s="61">
        <f t="shared" si="7"/>
        <v>7.1519731043868005</v>
      </c>
      <c r="AY27" s="61">
        <f t="shared" si="7"/>
        <v>0</v>
      </c>
      <c r="AZ27" s="61">
        <f t="shared" si="7"/>
        <v>25.314915928020095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1.8084497500152996</v>
      </c>
      <c r="BG27" s="61">
        <f t="shared" si="7"/>
        <v>2.7870340977732999</v>
      </c>
      <c r="BH27" s="61">
        <f t="shared" si="7"/>
        <v>5.3256540181289997</v>
      </c>
      <c r="BI27" s="61">
        <f t="shared" si="7"/>
        <v>0</v>
      </c>
      <c r="BJ27" s="61">
        <f t="shared" si="7"/>
        <v>3.9058736306105</v>
      </c>
      <c r="BK27" s="32">
        <f>SUM(BK23:BK26)</f>
        <v>566.53116129474142</v>
      </c>
    </row>
    <row r="28" spans="1:64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151.19519750496681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8.3586444258530648</v>
      </c>
      <c r="I28" s="61">
        <f t="shared" si="8"/>
        <v>290.81352121989926</v>
      </c>
      <c r="J28" s="61">
        <f t="shared" si="8"/>
        <v>96.256028978062702</v>
      </c>
      <c r="K28" s="61">
        <f t="shared" si="8"/>
        <v>0</v>
      </c>
      <c r="L28" s="61">
        <f t="shared" si="8"/>
        <v>102.61612154373454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7.0554200950522006</v>
      </c>
      <c r="S28" s="61">
        <f t="shared" si="8"/>
        <v>5.2409227426766005</v>
      </c>
      <c r="T28" s="61">
        <f t="shared" si="8"/>
        <v>166.28802067399863</v>
      </c>
      <c r="U28" s="61">
        <f t="shared" si="8"/>
        <v>0</v>
      </c>
      <c r="V28" s="61">
        <f t="shared" si="8"/>
        <v>10.8591875851521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10.296563726686204</v>
      </c>
      <c r="AC28" s="61">
        <f t="shared" si="8"/>
        <v>86.827312575122306</v>
      </c>
      <c r="AD28" s="61">
        <f t="shared" si="8"/>
        <v>26.9465179064509</v>
      </c>
      <c r="AE28" s="61">
        <f t="shared" si="8"/>
        <v>0</v>
      </c>
      <c r="AF28" s="61">
        <f t="shared" si="8"/>
        <v>124.63599289654594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10.077580923706</v>
      </c>
      <c r="AM28" s="61">
        <f t="shared" si="9"/>
        <v>37.241477234738298</v>
      </c>
      <c r="AN28" s="61">
        <f t="shared" si="9"/>
        <v>148.02509302451301</v>
      </c>
      <c r="AO28" s="61">
        <f t="shared" si="9"/>
        <v>0</v>
      </c>
      <c r="AP28" s="61">
        <f t="shared" si="9"/>
        <v>57.13024687303416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16.312303405234708</v>
      </c>
      <c r="AW28" s="61">
        <f t="shared" si="9"/>
        <v>52.9964531878651</v>
      </c>
      <c r="AX28" s="61">
        <f t="shared" si="9"/>
        <v>13.473424805612501</v>
      </c>
      <c r="AY28" s="61">
        <f t="shared" si="9"/>
        <v>0</v>
      </c>
      <c r="AZ28" s="61">
        <f t="shared" si="9"/>
        <v>62.302146175944188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4.0953977371246992</v>
      </c>
      <c r="BG28" s="61">
        <f t="shared" si="9"/>
        <v>2.9302026913537</v>
      </c>
      <c r="BH28" s="61">
        <f t="shared" si="9"/>
        <v>22.027097230160901</v>
      </c>
      <c r="BI28" s="61">
        <f t="shared" si="9"/>
        <v>0</v>
      </c>
      <c r="BJ28" s="61">
        <f t="shared" si="9"/>
        <v>7.4380891080911002</v>
      </c>
      <c r="BK28" s="32">
        <f t="shared" si="9"/>
        <v>1521.4389642715796</v>
      </c>
    </row>
    <row r="29" spans="1:64" ht="3.75" customHeight="1" x14ac:dyDescent="0.2">
      <c r="A29" s="15"/>
      <c r="B29" s="22"/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8"/>
    </row>
    <row r="30" spans="1:64" x14ac:dyDescent="0.2">
      <c r="A30" s="15" t="s">
        <v>1</v>
      </c>
      <c r="B30" s="18" t="s">
        <v>7</v>
      </c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8"/>
    </row>
    <row r="31" spans="1:64" s="4" customFormat="1" x14ac:dyDescent="0.2">
      <c r="A31" s="15" t="s">
        <v>76</v>
      </c>
      <c r="B31" s="19" t="s">
        <v>2</v>
      </c>
      <c r="C31" s="95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7"/>
    </row>
    <row r="32" spans="1:64" s="42" customFormat="1" x14ac:dyDescent="0.2">
      <c r="A32" s="39"/>
      <c r="B32" s="40" t="s">
        <v>106</v>
      </c>
      <c r="C32" s="34">
        <v>0</v>
      </c>
      <c r="D32" s="34">
        <v>0.86846724429030009</v>
      </c>
      <c r="E32" s="34">
        <v>0</v>
      </c>
      <c r="F32" s="34">
        <v>0</v>
      </c>
      <c r="G32" s="34">
        <v>0</v>
      </c>
      <c r="H32" s="34">
        <v>15.948030001344669</v>
      </c>
      <c r="I32" s="34">
        <v>0.53623884415919987</v>
      </c>
      <c r="J32" s="34">
        <v>0</v>
      </c>
      <c r="K32" s="34">
        <v>0</v>
      </c>
      <c r="L32" s="34">
        <v>2.2869829930936003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11.691576350764013</v>
      </c>
      <c r="S32" s="34">
        <v>0.6117624049342999</v>
      </c>
      <c r="T32" s="34">
        <v>0</v>
      </c>
      <c r="U32" s="34">
        <v>0</v>
      </c>
      <c r="V32" s="34">
        <v>0.71791972293369999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76.755783279710542</v>
      </c>
      <c r="AC32" s="34">
        <v>2.8390982805731002</v>
      </c>
      <c r="AD32" s="34">
        <v>0</v>
      </c>
      <c r="AE32" s="34">
        <v>0</v>
      </c>
      <c r="AF32" s="34">
        <v>17.417124894949509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72.784861072459321</v>
      </c>
      <c r="AM32" s="34">
        <v>1.7529016978011989</v>
      </c>
      <c r="AN32" s="34">
        <v>0</v>
      </c>
      <c r="AO32" s="34">
        <v>0</v>
      </c>
      <c r="AP32" s="34">
        <v>9.5795298873101959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207.97779062241952</v>
      </c>
      <c r="AW32" s="34">
        <v>16.356328862289423</v>
      </c>
      <c r="AX32" s="34">
        <v>0</v>
      </c>
      <c r="AY32" s="34">
        <v>0</v>
      </c>
      <c r="AZ32" s="34">
        <v>37.552023996751004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44.168766203615768</v>
      </c>
      <c r="BG32" s="34">
        <v>1.8182399328655987</v>
      </c>
      <c r="BH32" s="34">
        <v>0</v>
      </c>
      <c r="BI32" s="34">
        <v>0</v>
      </c>
      <c r="BJ32" s="34">
        <v>3.6490279475764007</v>
      </c>
      <c r="BK32" s="41">
        <f>SUM(C32:BJ32)</f>
        <v>525.31245423984149</v>
      </c>
    </row>
    <row r="33" spans="1:64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0.86846724429030009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15.948030001344669</v>
      </c>
      <c r="I33" s="61">
        <f t="shared" si="10"/>
        <v>0.53623884415919987</v>
      </c>
      <c r="J33" s="61">
        <f t="shared" si="10"/>
        <v>0</v>
      </c>
      <c r="K33" s="61">
        <f t="shared" si="10"/>
        <v>0</v>
      </c>
      <c r="L33" s="61">
        <f t="shared" si="10"/>
        <v>2.2869829930936003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11.691576350764013</v>
      </c>
      <c r="S33" s="61">
        <f t="shared" si="10"/>
        <v>0.6117624049342999</v>
      </c>
      <c r="T33" s="61">
        <f t="shared" si="10"/>
        <v>0</v>
      </c>
      <c r="U33" s="61">
        <f t="shared" si="10"/>
        <v>0</v>
      </c>
      <c r="V33" s="61">
        <f t="shared" si="10"/>
        <v>0.71791972293369999</v>
      </c>
      <c r="W33" s="32">
        <f t="shared" si="10"/>
        <v>0</v>
      </c>
      <c r="X33" s="61">
        <f t="shared" si="10"/>
        <v>0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76.755783279710542</v>
      </c>
      <c r="AC33" s="61">
        <f t="shared" si="10"/>
        <v>2.8390982805731002</v>
      </c>
      <c r="AD33" s="61">
        <f t="shared" si="10"/>
        <v>0</v>
      </c>
      <c r="AE33" s="61">
        <f t="shared" si="10"/>
        <v>0</v>
      </c>
      <c r="AF33" s="61">
        <f t="shared" si="10"/>
        <v>17.417124894949509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72.784861072459321</v>
      </c>
      <c r="AM33" s="61">
        <f t="shared" si="10"/>
        <v>1.7529016978011989</v>
      </c>
      <c r="AN33" s="61">
        <f t="shared" si="10"/>
        <v>0</v>
      </c>
      <c r="AO33" s="61">
        <f t="shared" si="10"/>
        <v>0</v>
      </c>
      <c r="AP33" s="61">
        <f t="shared" si="10"/>
        <v>9.5795298873101959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207.97779062241952</v>
      </c>
      <c r="AW33" s="61">
        <f t="shared" si="10"/>
        <v>16.356328862289423</v>
      </c>
      <c r="AX33" s="61">
        <f t="shared" si="10"/>
        <v>0</v>
      </c>
      <c r="AY33" s="61">
        <f t="shared" si="10"/>
        <v>0</v>
      </c>
      <c r="AZ33" s="61">
        <f t="shared" si="10"/>
        <v>37.552023996751004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44.168766203615768</v>
      </c>
      <c r="BG33" s="32">
        <f t="shared" si="10"/>
        <v>1.8182399328655987</v>
      </c>
      <c r="BH33" s="32">
        <f t="shared" si="10"/>
        <v>0</v>
      </c>
      <c r="BI33" s="32">
        <f t="shared" si="10"/>
        <v>0</v>
      </c>
      <c r="BJ33" s="32">
        <f t="shared" si="10"/>
        <v>3.6490279475764007</v>
      </c>
      <c r="BK33" s="32">
        <f>SUM(BK32)</f>
        <v>525.31245423984149</v>
      </c>
    </row>
    <row r="34" spans="1:64" x14ac:dyDescent="0.2">
      <c r="A34" s="15" t="s">
        <v>77</v>
      </c>
      <c r="B34" s="19" t="s">
        <v>15</v>
      </c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8"/>
    </row>
    <row r="35" spans="1:64" x14ac:dyDescent="0.2">
      <c r="A35" s="15"/>
      <c r="B35" s="40" t="s">
        <v>129</v>
      </c>
      <c r="C35" s="34">
        <v>0</v>
      </c>
      <c r="D35" s="34">
        <v>0.90134086035479999</v>
      </c>
      <c r="E35" s="34">
        <v>0</v>
      </c>
      <c r="F35" s="34">
        <v>0</v>
      </c>
      <c r="G35" s="34">
        <v>0</v>
      </c>
      <c r="H35" s="34">
        <v>5.3278324599375972</v>
      </c>
      <c r="I35" s="34">
        <v>1.3953663158383001</v>
      </c>
      <c r="J35" s="34">
        <v>0</v>
      </c>
      <c r="K35" s="34">
        <v>0</v>
      </c>
      <c r="L35" s="34">
        <v>3.7114947034816992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2.3487528643298923</v>
      </c>
      <c r="S35" s="34">
        <v>8.3848774100000003E-5</v>
      </c>
      <c r="T35" s="34">
        <v>0</v>
      </c>
      <c r="U35" s="34">
        <v>0</v>
      </c>
      <c r="V35" s="34">
        <v>0.76139454051479993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40.167307864642503</v>
      </c>
      <c r="AC35" s="34">
        <v>2.1088392301596</v>
      </c>
      <c r="AD35" s="34">
        <v>0</v>
      </c>
      <c r="AE35" s="34">
        <v>0</v>
      </c>
      <c r="AF35" s="34">
        <v>18.206972509692108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39.307484135932064</v>
      </c>
      <c r="AM35" s="34">
        <v>0.59292027728969998</v>
      </c>
      <c r="AN35" s="34">
        <v>0</v>
      </c>
      <c r="AO35" s="34">
        <v>0</v>
      </c>
      <c r="AP35" s="34">
        <v>6.8848814055709964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98.875246654549372</v>
      </c>
      <c r="AW35" s="34">
        <v>12.670800618382401</v>
      </c>
      <c r="AX35" s="34">
        <v>0</v>
      </c>
      <c r="AY35" s="34">
        <v>0</v>
      </c>
      <c r="AZ35" s="34">
        <v>58.168819455557298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21.320328825704635</v>
      </c>
      <c r="BG35" s="34">
        <v>1.8346196438382996</v>
      </c>
      <c r="BH35" s="34">
        <v>0</v>
      </c>
      <c r="BI35" s="34">
        <v>0</v>
      </c>
      <c r="BJ35" s="34">
        <v>4.1918377548351993</v>
      </c>
      <c r="BK35" s="35">
        <f>SUM(C35:BJ35)</f>
        <v>318.77632396938537</v>
      </c>
      <c r="BL35" s="36"/>
    </row>
    <row r="36" spans="1:64" x14ac:dyDescent="0.2">
      <c r="A36" s="15"/>
      <c r="B36" s="28" t="s">
        <v>125</v>
      </c>
      <c r="C36" s="34">
        <v>0</v>
      </c>
      <c r="D36" s="34">
        <v>0.7084874416129</v>
      </c>
      <c r="E36" s="34">
        <v>0</v>
      </c>
      <c r="F36" s="34">
        <v>0</v>
      </c>
      <c r="G36" s="34">
        <v>0</v>
      </c>
      <c r="H36" s="34">
        <v>0.48644810363809954</v>
      </c>
      <c r="I36" s="34">
        <v>8.6531148380000007E-4</v>
      </c>
      <c r="J36" s="34">
        <v>0</v>
      </c>
      <c r="K36" s="34">
        <v>0</v>
      </c>
      <c r="L36" s="34">
        <v>0.73568719457980003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0.40048027957779025</v>
      </c>
      <c r="S36" s="34">
        <v>4.43731709677E-2</v>
      </c>
      <c r="T36" s="34">
        <v>0</v>
      </c>
      <c r="U36" s="34">
        <v>0</v>
      </c>
      <c r="V36" s="34">
        <v>0.36057489399959997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20.105488316809911</v>
      </c>
      <c r="AC36" s="34">
        <v>2.1603413993853997</v>
      </c>
      <c r="AD36" s="34">
        <v>0.137793548387</v>
      </c>
      <c r="AE36" s="34">
        <v>0</v>
      </c>
      <c r="AF36" s="34">
        <v>23.581693462178016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21.377988649286571</v>
      </c>
      <c r="AM36" s="34">
        <v>1.4665958515796997</v>
      </c>
      <c r="AN36" s="34">
        <v>0</v>
      </c>
      <c r="AO36" s="34">
        <v>0</v>
      </c>
      <c r="AP36" s="34">
        <v>12.699516753376098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1.4176030761475009</v>
      </c>
      <c r="AW36" s="34">
        <v>0.77451449167700004</v>
      </c>
      <c r="AX36" s="34">
        <v>0</v>
      </c>
      <c r="AY36" s="34">
        <v>0</v>
      </c>
      <c r="AZ36" s="34">
        <v>1.7514027863860999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0.79143565353860124</v>
      </c>
      <c r="BG36" s="34">
        <v>4.6574219354800002E-2</v>
      </c>
      <c r="BH36" s="34">
        <v>0</v>
      </c>
      <c r="BI36" s="34">
        <v>0</v>
      </c>
      <c r="BJ36" s="34">
        <v>0.95572725870849984</v>
      </c>
      <c r="BK36" s="35">
        <f>SUM(C36:BJ36)</f>
        <v>90.003591862674867</v>
      </c>
      <c r="BL36" s="36"/>
    </row>
    <row r="37" spans="1:64" x14ac:dyDescent="0.2">
      <c r="A37" s="15"/>
      <c r="B37" s="28" t="s">
        <v>116</v>
      </c>
      <c r="C37" s="34">
        <v>0</v>
      </c>
      <c r="D37" s="34">
        <v>0.6431471760645</v>
      </c>
      <c r="E37" s="34">
        <v>0</v>
      </c>
      <c r="F37" s="34">
        <v>0</v>
      </c>
      <c r="G37" s="34">
        <v>0</v>
      </c>
      <c r="H37" s="34">
        <v>1.8531282560118019</v>
      </c>
      <c r="I37" s="34">
        <v>1.03006451612E-2</v>
      </c>
      <c r="J37" s="34">
        <v>0</v>
      </c>
      <c r="K37" s="34">
        <v>0</v>
      </c>
      <c r="L37" s="34">
        <v>0.59706604090250004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1.5715926114688406</v>
      </c>
      <c r="S37" s="34">
        <v>1.5509364596773001</v>
      </c>
      <c r="T37" s="34">
        <v>0</v>
      </c>
      <c r="U37" s="34">
        <v>0</v>
      </c>
      <c r="V37" s="34">
        <v>0.17832158832219996</v>
      </c>
      <c r="W37" s="34">
        <v>0</v>
      </c>
      <c r="X37" s="34">
        <v>1.12896773E-5</v>
      </c>
      <c r="Y37" s="34">
        <v>0</v>
      </c>
      <c r="Z37" s="34">
        <v>0</v>
      </c>
      <c r="AA37" s="34">
        <v>0</v>
      </c>
      <c r="AB37" s="34">
        <v>32.868487837684633</v>
      </c>
      <c r="AC37" s="34">
        <v>1.8555551207075001</v>
      </c>
      <c r="AD37" s="34">
        <v>0</v>
      </c>
      <c r="AE37" s="34">
        <v>0</v>
      </c>
      <c r="AF37" s="34">
        <v>27.648467273460785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41.048116723216296</v>
      </c>
      <c r="AM37" s="34">
        <v>2.7018122759979</v>
      </c>
      <c r="AN37" s="34">
        <v>0.1220580645161</v>
      </c>
      <c r="AO37" s="34">
        <v>0</v>
      </c>
      <c r="AP37" s="34">
        <v>18.758226680529379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8.216571457905868</v>
      </c>
      <c r="AW37" s="34">
        <v>0.42752712987019992</v>
      </c>
      <c r="AX37" s="34">
        <v>0</v>
      </c>
      <c r="AY37" s="34">
        <v>0</v>
      </c>
      <c r="AZ37" s="34">
        <v>5.1711582488355035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4.0258340835026978</v>
      </c>
      <c r="BG37" s="34">
        <v>0.12678891225779998</v>
      </c>
      <c r="BH37" s="34">
        <v>0</v>
      </c>
      <c r="BI37" s="34">
        <v>0</v>
      </c>
      <c r="BJ37" s="34">
        <v>1.3007333846113001</v>
      </c>
      <c r="BK37" s="35">
        <f>SUM(C37:BJ37)</f>
        <v>150.67584126038162</v>
      </c>
      <c r="BL37" s="36"/>
    </row>
    <row r="38" spans="1:64" x14ac:dyDescent="0.2">
      <c r="A38" s="15"/>
      <c r="B38" s="28" t="s">
        <v>123</v>
      </c>
      <c r="C38" s="34">
        <v>0</v>
      </c>
      <c r="D38" s="34">
        <v>0.60482261267740001</v>
      </c>
      <c r="E38" s="34">
        <v>0</v>
      </c>
      <c r="F38" s="34">
        <v>0</v>
      </c>
      <c r="G38" s="34">
        <v>0</v>
      </c>
      <c r="H38" s="34">
        <v>1.3405870749487006</v>
      </c>
      <c r="I38" s="34">
        <v>2.0151353128899999E-2</v>
      </c>
      <c r="J38" s="34">
        <v>0</v>
      </c>
      <c r="K38" s="34">
        <v>0</v>
      </c>
      <c r="L38" s="34">
        <v>3.4146577158051001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0.81221280287102804</v>
      </c>
      <c r="S38" s="34">
        <v>2.9011950903099999E-2</v>
      </c>
      <c r="T38" s="34">
        <v>0</v>
      </c>
      <c r="U38" s="34">
        <v>0</v>
      </c>
      <c r="V38" s="34">
        <v>0.24679144538660003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21.935654189279163</v>
      </c>
      <c r="AC38" s="34">
        <v>3.0239400677074992</v>
      </c>
      <c r="AD38" s="34">
        <v>0</v>
      </c>
      <c r="AE38" s="34">
        <v>0</v>
      </c>
      <c r="AF38" s="34">
        <v>21.700785963082279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23.770497663322402</v>
      </c>
      <c r="AM38" s="34">
        <v>2.1017713196118</v>
      </c>
      <c r="AN38" s="34">
        <v>0</v>
      </c>
      <c r="AO38" s="34">
        <v>0</v>
      </c>
      <c r="AP38" s="34">
        <v>11.650606323957787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5.5922698694776818</v>
      </c>
      <c r="AW38" s="34">
        <v>0.10939880125770002</v>
      </c>
      <c r="AX38" s="34">
        <v>0</v>
      </c>
      <c r="AY38" s="34">
        <v>0</v>
      </c>
      <c r="AZ38" s="34">
        <v>4.3401189545773988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3.5488416272672882</v>
      </c>
      <c r="BG38" s="34">
        <v>0.3101456094192</v>
      </c>
      <c r="BH38" s="34">
        <v>0</v>
      </c>
      <c r="BI38" s="34">
        <v>0</v>
      </c>
      <c r="BJ38" s="34">
        <v>1.3783028587407</v>
      </c>
      <c r="BK38" s="35">
        <f t="shared" ref="BK38:BK41" si="11">SUM(C38:BJ38)</f>
        <v>105.93056820342171</v>
      </c>
      <c r="BL38" s="36"/>
    </row>
    <row r="39" spans="1:64" x14ac:dyDescent="0.2">
      <c r="A39" s="15"/>
      <c r="B39" s="28" t="s">
        <v>126</v>
      </c>
      <c r="C39" s="34">
        <v>0</v>
      </c>
      <c r="D39" s="34">
        <v>0.61997619977410001</v>
      </c>
      <c r="E39" s="34">
        <v>0</v>
      </c>
      <c r="F39" s="34">
        <v>0</v>
      </c>
      <c r="G39" s="34">
        <v>0</v>
      </c>
      <c r="H39" s="34">
        <v>1.5690172587800979</v>
      </c>
      <c r="I39" s="34">
        <v>8.8060001934999986E-3</v>
      </c>
      <c r="J39" s="34">
        <v>0</v>
      </c>
      <c r="K39" s="34">
        <v>0</v>
      </c>
      <c r="L39" s="34">
        <v>1.1499040266764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1.3167203160591958</v>
      </c>
      <c r="S39" s="34">
        <v>0.11868485028989999</v>
      </c>
      <c r="T39" s="34">
        <v>0</v>
      </c>
      <c r="U39" s="34">
        <v>0</v>
      </c>
      <c r="V39" s="34">
        <v>0.49021634119289997</v>
      </c>
      <c r="W39" s="34">
        <v>0</v>
      </c>
      <c r="X39" s="34">
        <v>5.4836096699999999E-5</v>
      </c>
      <c r="Y39" s="34">
        <v>0</v>
      </c>
      <c r="Z39" s="34">
        <v>0</v>
      </c>
      <c r="AA39" s="34">
        <v>0</v>
      </c>
      <c r="AB39" s="34">
        <v>9.8728456213809128</v>
      </c>
      <c r="AC39" s="34">
        <v>1.4453120386447</v>
      </c>
      <c r="AD39" s="34">
        <v>0</v>
      </c>
      <c r="AE39" s="34">
        <v>0</v>
      </c>
      <c r="AF39" s="34">
        <v>18.900848944182599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11.154218439053606</v>
      </c>
      <c r="AM39" s="34">
        <v>0.5747119346124</v>
      </c>
      <c r="AN39" s="34">
        <v>0</v>
      </c>
      <c r="AO39" s="34">
        <v>0</v>
      </c>
      <c r="AP39" s="34">
        <v>9.7216615067979024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4.3257080731936961</v>
      </c>
      <c r="AW39" s="34">
        <v>8.8457660612599992E-2</v>
      </c>
      <c r="AX39" s="34">
        <v>0</v>
      </c>
      <c r="AY39" s="34">
        <v>0</v>
      </c>
      <c r="AZ39" s="34">
        <v>3.6980142480291014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1.7687208415275018</v>
      </c>
      <c r="BG39" s="34">
        <v>0.25255281051589995</v>
      </c>
      <c r="BH39" s="34">
        <v>0</v>
      </c>
      <c r="BI39" s="34">
        <v>0</v>
      </c>
      <c r="BJ39" s="34">
        <v>1.4550962629670006</v>
      </c>
      <c r="BK39" s="35">
        <f t="shared" si="11"/>
        <v>68.531528210580703</v>
      </c>
      <c r="BL39" s="36"/>
    </row>
    <row r="40" spans="1:64" x14ac:dyDescent="0.2">
      <c r="A40" s="15"/>
      <c r="B40" s="28" t="s">
        <v>107</v>
      </c>
      <c r="C40" s="34">
        <v>0</v>
      </c>
      <c r="D40" s="34">
        <v>0.88571917380640008</v>
      </c>
      <c r="E40" s="34">
        <v>0</v>
      </c>
      <c r="F40" s="34">
        <v>0</v>
      </c>
      <c r="G40" s="34">
        <v>0</v>
      </c>
      <c r="H40" s="34">
        <v>6.9236797047571041</v>
      </c>
      <c r="I40" s="34">
        <v>2.3414099718382002</v>
      </c>
      <c r="J40" s="34">
        <v>0</v>
      </c>
      <c r="K40" s="34">
        <v>0</v>
      </c>
      <c r="L40" s="34">
        <v>2.4554743446106992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3.9909490381481723</v>
      </c>
      <c r="S40" s="34">
        <v>1.0549523123225</v>
      </c>
      <c r="T40" s="34">
        <v>0</v>
      </c>
      <c r="U40" s="34">
        <v>0</v>
      </c>
      <c r="V40" s="34">
        <v>1.3252604591274</v>
      </c>
      <c r="W40" s="34">
        <v>0</v>
      </c>
      <c r="X40" s="34">
        <v>9.676999999999999E-6</v>
      </c>
      <c r="Y40" s="34">
        <v>0</v>
      </c>
      <c r="Z40" s="34">
        <v>0</v>
      </c>
      <c r="AA40" s="34">
        <v>0</v>
      </c>
      <c r="AB40" s="34">
        <v>83.945872990319018</v>
      </c>
      <c r="AC40" s="34">
        <v>7.050617948835499</v>
      </c>
      <c r="AD40" s="34">
        <v>0.50908302090320001</v>
      </c>
      <c r="AE40" s="34">
        <v>0</v>
      </c>
      <c r="AF40" s="34">
        <v>40.668734995523401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87.352852213755114</v>
      </c>
      <c r="AM40" s="34">
        <v>3.4570419044498997</v>
      </c>
      <c r="AN40" s="34">
        <v>0</v>
      </c>
      <c r="AO40" s="34">
        <v>0</v>
      </c>
      <c r="AP40" s="34">
        <v>17.956016866593405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80.012259228705688</v>
      </c>
      <c r="AW40" s="34">
        <v>5.5907087964155</v>
      </c>
      <c r="AX40" s="34">
        <v>0</v>
      </c>
      <c r="AY40" s="34">
        <v>0</v>
      </c>
      <c r="AZ40" s="34">
        <v>35.92696242504578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20.285513236885279</v>
      </c>
      <c r="BG40" s="34">
        <v>1.2169067024185001</v>
      </c>
      <c r="BH40" s="34">
        <v>0</v>
      </c>
      <c r="BI40" s="34">
        <v>0</v>
      </c>
      <c r="BJ40" s="34">
        <v>4.0238019707058008</v>
      </c>
      <c r="BK40" s="35">
        <f t="shared" ref="BK40" si="12">SUM(C40:BJ40)</f>
        <v>406.97382698216649</v>
      </c>
      <c r="BL40" s="36"/>
    </row>
    <row r="41" spans="1:64" x14ac:dyDescent="0.2">
      <c r="A41" s="15"/>
      <c r="B41" s="28" t="s">
        <v>124</v>
      </c>
      <c r="C41" s="34">
        <v>0</v>
      </c>
      <c r="D41" s="34">
        <v>0.62029167467739998</v>
      </c>
      <c r="E41" s="34">
        <v>0</v>
      </c>
      <c r="F41" s="34">
        <v>0</v>
      </c>
      <c r="G41" s="34">
        <v>0</v>
      </c>
      <c r="H41" s="34">
        <v>0.54218196118560025</v>
      </c>
      <c r="I41" s="34">
        <v>4.9722580645099997E-2</v>
      </c>
      <c r="J41" s="34">
        <v>0</v>
      </c>
      <c r="K41" s="34">
        <v>0</v>
      </c>
      <c r="L41" s="34">
        <v>0.40745963593489998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0.43844830662855183</v>
      </c>
      <c r="S41" s="34">
        <v>0</v>
      </c>
      <c r="T41" s="34">
        <v>0</v>
      </c>
      <c r="U41" s="34">
        <v>0</v>
      </c>
      <c r="V41" s="34">
        <v>0.31444896035430003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21.443972939958613</v>
      </c>
      <c r="AC41" s="34">
        <v>2.8054625342555006</v>
      </c>
      <c r="AD41" s="34">
        <v>0</v>
      </c>
      <c r="AE41" s="34">
        <v>0</v>
      </c>
      <c r="AF41" s="34">
        <v>24.326623374327898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26.748640379941918</v>
      </c>
      <c r="AM41" s="34">
        <v>2.8987322774819999</v>
      </c>
      <c r="AN41" s="34">
        <v>0</v>
      </c>
      <c r="AO41" s="34">
        <v>0</v>
      </c>
      <c r="AP41" s="34">
        <v>15.158415881428786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3.0726098817773</v>
      </c>
      <c r="AW41" s="34">
        <v>0.59291209948370005</v>
      </c>
      <c r="AX41" s="34">
        <v>0</v>
      </c>
      <c r="AY41" s="34">
        <v>0</v>
      </c>
      <c r="AZ41" s="34">
        <v>1.0841310607728003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1.6782264608550992</v>
      </c>
      <c r="BG41" s="34">
        <v>0.24149451612890002</v>
      </c>
      <c r="BH41" s="34">
        <v>6.0235483870900004E-2</v>
      </c>
      <c r="BI41" s="34">
        <v>0</v>
      </c>
      <c r="BJ41" s="34">
        <v>0.56572550661189991</v>
      </c>
      <c r="BK41" s="35">
        <f t="shared" si="11"/>
        <v>103.04973551632115</v>
      </c>
      <c r="BL41" s="36"/>
    </row>
    <row r="42" spans="1:64" x14ac:dyDescent="0.2">
      <c r="A42" s="15"/>
      <c r="B42" s="28" t="s">
        <v>127</v>
      </c>
      <c r="C42" s="34">
        <v>0</v>
      </c>
      <c r="D42" s="34">
        <v>0.70460600258060002</v>
      </c>
      <c r="E42" s="34">
        <v>0</v>
      </c>
      <c r="F42" s="34">
        <v>0</v>
      </c>
      <c r="G42" s="34">
        <v>0</v>
      </c>
      <c r="H42" s="34">
        <v>2.9957638617751945</v>
      </c>
      <c r="I42" s="34">
        <v>6.9343761257700004E-2</v>
      </c>
      <c r="J42" s="34">
        <v>0</v>
      </c>
      <c r="K42" s="34">
        <v>0</v>
      </c>
      <c r="L42" s="34">
        <v>1.2885307219021005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2.1032515279084176</v>
      </c>
      <c r="S42" s="34">
        <v>0.1170676392901</v>
      </c>
      <c r="T42" s="34">
        <v>0</v>
      </c>
      <c r="U42" s="34">
        <v>0</v>
      </c>
      <c r="V42" s="34">
        <v>0.51380887980559997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49.295856044155116</v>
      </c>
      <c r="AC42" s="34">
        <v>4.4212983264168022</v>
      </c>
      <c r="AD42" s="34">
        <v>0</v>
      </c>
      <c r="AE42" s="34">
        <v>0</v>
      </c>
      <c r="AF42" s="34">
        <v>33.901869405362476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55.194823484663139</v>
      </c>
      <c r="AM42" s="34">
        <v>1.7601155459657001</v>
      </c>
      <c r="AN42" s="34">
        <v>0</v>
      </c>
      <c r="AO42" s="34">
        <v>0</v>
      </c>
      <c r="AP42" s="34">
        <v>14.888911018305702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11.492168255664204</v>
      </c>
      <c r="AW42" s="34">
        <v>0.6880153208052</v>
      </c>
      <c r="AX42" s="34">
        <v>0</v>
      </c>
      <c r="AY42" s="34">
        <v>0</v>
      </c>
      <c r="AZ42" s="34">
        <v>4.9509569444154025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5.2922961845920993</v>
      </c>
      <c r="BG42" s="34">
        <v>0.35192709725769988</v>
      </c>
      <c r="BH42" s="34">
        <v>0</v>
      </c>
      <c r="BI42" s="34">
        <v>0</v>
      </c>
      <c r="BJ42" s="34">
        <v>1.8267750697724998</v>
      </c>
      <c r="BK42" s="35">
        <f>SUM(C42:BJ42)</f>
        <v>191.85738509189574</v>
      </c>
      <c r="BL42" s="36"/>
    </row>
    <row r="43" spans="1:64" x14ac:dyDescent="0.2">
      <c r="A43" s="15"/>
      <c r="B43" s="28" t="s">
        <v>108</v>
      </c>
      <c r="C43" s="34">
        <v>0</v>
      </c>
      <c r="D43" s="34">
        <v>0.86278298499999995</v>
      </c>
      <c r="E43" s="34">
        <v>0</v>
      </c>
      <c r="F43" s="34">
        <v>0</v>
      </c>
      <c r="G43" s="34">
        <v>0</v>
      </c>
      <c r="H43" s="34">
        <v>5.2648147361591926</v>
      </c>
      <c r="I43" s="34">
        <v>72.747304303677012</v>
      </c>
      <c r="J43" s="34">
        <v>0</v>
      </c>
      <c r="K43" s="34">
        <v>0</v>
      </c>
      <c r="L43" s="34">
        <v>1.7286494694501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2.8932987916070383</v>
      </c>
      <c r="S43" s="34">
        <v>7.8494505089675011</v>
      </c>
      <c r="T43" s="34">
        <v>0</v>
      </c>
      <c r="U43" s="34">
        <v>0</v>
      </c>
      <c r="V43" s="34">
        <v>0.34828485816059995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22.525733590850905</v>
      </c>
      <c r="AC43" s="34">
        <v>0.87777953606189996</v>
      </c>
      <c r="AD43" s="34">
        <v>0</v>
      </c>
      <c r="AE43" s="34">
        <v>0</v>
      </c>
      <c r="AF43" s="34">
        <v>9.1136870827050007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19.364111218197177</v>
      </c>
      <c r="AM43" s="34">
        <v>2.4853605315144001</v>
      </c>
      <c r="AN43" s="34">
        <v>0</v>
      </c>
      <c r="AO43" s="34">
        <v>0</v>
      </c>
      <c r="AP43" s="34">
        <v>2.6251457435140004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24.178360470676154</v>
      </c>
      <c r="AW43" s="34">
        <v>71.767131056482199</v>
      </c>
      <c r="AX43" s="34">
        <v>0</v>
      </c>
      <c r="AY43" s="34">
        <v>0</v>
      </c>
      <c r="AZ43" s="34">
        <v>6.852992934770799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7.9417389310459932</v>
      </c>
      <c r="BG43" s="34">
        <v>9.662259490309999E-2</v>
      </c>
      <c r="BH43" s="34">
        <v>0</v>
      </c>
      <c r="BI43" s="34">
        <v>0</v>
      </c>
      <c r="BJ43" s="34">
        <v>0.94829832741879994</v>
      </c>
      <c r="BK43" s="35">
        <f>SUM(C43:BJ43)</f>
        <v>260.47154767116189</v>
      </c>
      <c r="BL43" s="36"/>
    </row>
    <row r="44" spans="1:64" x14ac:dyDescent="0.2">
      <c r="A44" s="15"/>
      <c r="B44" s="28" t="s">
        <v>109</v>
      </c>
      <c r="C44" s="34">
        <v>0</v>
      </c>
      <c r="D44" s="34">
        <v>0.89986813796769993</v>
      </c>
      <c r="E44" s="34">
        <v>0</v>
      </c>
      <c r="F44" s="34">
        <v>0</v>
      </c>
      <c r="G44" s="34">
        <v>0</v>
      </c>
      <c r="H44" s="34">
        <v>5.334731941742894</v>
      </c>
      <c r="I44" s="34">
        <v>6.9853452741700003E-2</v>
      </c>
      <c r="J44" s="34">
        <v>0</v>
      </c>
      <c r="K44" s="34">
        <v>0</v>
      </c>
      <c r="L44" s="34">
        <v>1.7529064577400999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3.0472663607245845</v>
      </c>
      <c r="S44" s="34">
        <v>3.6467483800000002E-5</v>
      </c>
      <c r="T44" s="34">
        <v>0</v>
      </c>
      <c r="U44" s="34">
        <v>0</v>
      </c>
      <c r="V44" s="34">
        <v>0.30291496280590002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6.9690895032085995</v>
      </c>
      <c r="AC44" s="34">
        <v>0.12319127009639999</v>
      </c>
      <c r="AD44" s="34">
        <v>0</v>
      </c>
      <c r="AE44" s="34">
        <v>0</v>
      </c>
      <c r="AF44" s="34">
        <v>1.3792062985146998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4.9942119144006005</v>
      </c>
      <c r="AM44" s="34">
        <v>6.82605488062E-2</v>
      </c>
      <c r="AN44" s="34">
        <v>0</v>
      </c>
      <c r="AO44" s="34">
        <v>0</v>
      </c>
      <c r="AP44" s="34">
        <v>0.66518243025740009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11.541607621279276</v>
      </c>
      <c r="AW44" s="34">
        <v>1.3387828278705998</v>
      </c>
      <c r="AX44" s="34">
        <v>0</v>
      </c>
      <c r="AY44" s="34">
        <v>0</v>
      </c>
      <c r="AZ44" s="34">
        <v>6.7881633161275001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3.1607341466836001</v>
      </c>
      <c r="BG44" s="34">
        <v>0</v>
      </c>
      <c r="BH44" s="34">
        <v>0</v>
      </c>
      <c r="BI44" s="34">
        <v>0</v>
      </c>
      <c r="BJ44" s="34">
        <v>0.12019815251589999</v>
      </c>
      <c r="BK44" s="35">
        <f>SUM(C44:BJ44)</f>
        <v>48.556205810967455</v>
      </c>
      <c r="BL44" s="36"/>
    </row>
    <row r="45" spans="1:64" x14ac:dyDescent="0.2">
      <c r="A45" s="15"/>
      <c r="B45" s="28" t="s">
        <v>117</v>
      </c>
      <c r="C45" s="44">
        <v>0</v>
      </c>
      <c r="D45" s="44">
        <v>0.58697121854830003</v>
      </c>
      <c r="E45" s="44">
        <v>0</v>
      </c>
      <c r="F45" s="44">
        <v>0</v>
      </c>
      <c r="G45" s="44">
        <v>0</v>
      </c>
      <c r="H45" s="44">
        <v>2.5045133980277998</v>
      </c>
      <c r="I45" s="44">
        <v>2.4836566806299996E-2</v>
      </c>
      <c r="J45" s="44">
        <v>0</v>
      </c>
      <c r="K45" s="44">
        <v>0</v>
      </c>
      <c r="L45" s="44">
        <v>0.91642568474099995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1.9133598218678869</v>
      </c>
      <c r="S45" s="44">
        <v>0.13958943629020001</v>
      </c>
      <c r="T45" s="44">
        <v>0</v>
      </c>
      <c r="U45" s="44">
        <v>0</v>
      </c>
      <c r="V45" s="44">
        <v>0.90239469141860007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24.042231031161695</v>
      </c>
      <c r="AC45" s="44">
        <v>1.0576934056431002</v>
      </c>
      <c r="AD45" s="44">
        <v>0</v>
      </c>
      <c r="AE45" s="44">
        <v>0</v>
      </c>
      <c r="AF45" s="44">
        <v>15.05115470533628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33.625978378758525</v>
      </c>
      <c r="AM45" s="44">
        <v>1.3493804186433009</v>
      </c>
      <c r="AN45" s="44">
        <v>0</v>
      </c>
      <c r="AO45" s="44">
        <v>0</v>
      </c>
      <c r="AP45" s="44">
        <v>11.793215311015375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10.016072425884015</v>
      </c>
      <c r="AW45" s="44">
        <v>0.25192154587010002</v>
      </c>
      <c r="AX45" s="44">
        <v>0</v>
      </c>
      <c r="AY45" s="44">
        <v>0</v>
      </c>
      <c r="AZ45" s="44">
        <v>3.7593086982534993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7.1152000732209135</v>
      </c>
      <c r="BG45" s="44">
        <v>0.20043344677330005</v>
      </c>
      <c r="BH45" s="44">
        <v>0</v>
      </c>
      <c r="BI45" s="44">
        <v>0</v>
      </c>
      <c r="BJ45" s="44">
        <v>1.2673113510630001</v>
      </c>
      <c r="BK45" s="35">
        <f>SUM(C45:BJ45)</f>
        <v>116.51799160932322</v>
      </c>
      <c r="BL45" s="36"/>
    </row>
    <row r="46" spans="1:64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8.0380134830641001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34.14269875696408</v>
      </c>
      <c r="I46" s="62">
        <f t="shared" si="13"/>
        <v>76.737960262771708</v>
      </c>
      <c r="J46" s="62">
        <f t="shared" si="13"/>
        <v>0</v>
      </c>
      <c r="K46" s="62">
        <f t="shared" si="13"/>
        <v>0</v>
      </c>
      <c r="L46" s="62">
        <f t="shared" si="13"/>
        <v>18.158255995824401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20.836332721191397</v>
      </c>
      <c r="S46" s="62">
        <f t="shared" si="13"/>
        <v>10.904186644966201</v>
      </c>
      <c r="T46" s="62">
        <f t="shared" si="13"/>
        <v>0</v>
      </c>
      <c r="U46" s="62">
        <f t="shared" si="13"/>
        <v>0</v>
      </c>
      <c r="V46" s="62">
        <f t="shared" si="13"/>
        <v>5.744411621088501</v>
      </c>
      <c r="W46" s="30">
        <f t="shared" si="13"/>
        <v>0</v>
      </c>
      <c r="X46" s="62">
        <f t="shared" si="13"/>
        <v>7.5802773999999987E-5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333.17253992945103</v>
      </c>
      <c r="AC46" s="62">
        <f t="shared" si="13"/>
        <v>26.9300308779139</v>
      </c>
      <c r="AD46" s="62">
        <f t="shared" si="13"/>
        <v>0.64687656929019999</v>
      </c>
      <c r="AE46" s="62">
        <f t="shared" si="13"/>
        <v>0</v>
      </c>
      <c r="AF46" s="62">
        <f t="shared" si="13"/>
        <v>234.48004401436557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363.93892320052743</v>
      </c>
      <c r="AM46" s="62">
        <f t="shared" si="13"/>
        <v>19.456702885952996</v>
      </c>
      <c r="AN46" s="62">
        <f t="shared" si="13"/>
        <v>0.1220580645161</v>
      </c>
      <c r="AO46" s="62">
        <f t="shared" si="13"/>
        <v>0</v>
      </c>
      <c r="AP46" s="62">
        <f t="shared" si="13"/>
        <v>122.80177992134682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258.74047701526075</v>
      </c>
      <c r="AW46" s="62">
        <f t="shared" si="13"/>
        <v>94.300170348727207</v>
      </c>
      <c r="AX46" s="62">
        <f t="shared" si="13"/>
        <v>0</v>
      </c>
      <c r="AY46" s="62">
        <f t="shared" si="13"/>
        <v>0</v>
      </c>
      <c r="AZ46" s="62">
        <f t="shared" si="13"/>
        <v>132.4920290727712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76.928870064823712</v>
      </c>
      <c r="BG46" s="62">
        <f t="shared" si="13"/>
        <v>4.6780655528674995</v>
      </c>
      <c r="BH46" s="62">
        <f t="shared" si="13"/>
        <v>6.0235483870900004E-2</v>
      </c>
      <c r="BI46" s="62">
        <f t="shared" si="13"/>
        <v>0</v>
      </c>
      <c r="BJ46" s="62">
        <f t="shared" si="13"/>
        <v>18.033807897950602</v>
      </c>
      <c r="BK46" s="32">
        <f t="shared" si="13"/>
        <v>1861.3445461882802</v>
      </c>
    </row>
    <row r="47" spans="1:64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8.9064807273544009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50.090728758308749</v>
      </c>
      <c r="I47" s="62">
        <f t="shared" si="14"/>
        <v>77.274199106930908</v>
      </c>
      <c r="J47" s="62">
        <f t="shared" si="14"/>
        <v>0</v>
      </c>
      <c r="K47" s="62">
        <f t="shared" si="14"/>
        <v>0</v>
      </c>
      <c r="L47" s="62">
        <f t="shared" si="14"/>
        <v>20.445238988918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32.527909071955406</v>
      </c>
      <c r="S47" s="62">
        <f t="shared" si="14"/>
        <v>11.515949049900501</v>
      </c>
      <c r="T47" s="62">
        <f t="shared" si="14"/>
        <v>0</v>
      </c>
      <c r="U47" s="62">
        <f t="shared" si="14"/>
        <v>0</v>
      </c>
      <c r="V47" s="62">
        <f t="shared" si="14"/>
        <v>6.4623313440222008</v>
      </c>
      <c r="W47" s="30">
        <f t="shared" si="14"/>
        <v>0</v>
      </c>
      <c r="X47" s="62">
        <f t="shared" si="14"/>
        <v>7.5802773999999987E-5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409.92832320916159</v>
      </c>
      <c r="AC47" s="62">
        <f t="shared" si="14"/>
        <v>29.769129158487001</v>
      </c>
      <c r="AD47" s="62">
        <f t="shared" si="14"/>
        <v>0.64687656929019999</v>
      </c>
      <c r="AE47" s="62">
        <f t="shared" si="14"/>
        <v>0</v>
      </c>
      <c r="AF47" s="62">
        <f t="shared" si="14"/>
        <v>251.8971689093151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436.72378427298673</v>
      </c>
      <c r="AM47" s="62">
        <f t="shared" si="14"/>
        <v>21.209604583754196</v>
      </c>
      <c r="AN47" s="62">
        <f t="shared" si="14"/>
        <v>0.1220580645161</v>
      </c>
      <c r="AO47" s="62">
        <f t="shared" si="14"/>
        <v>0</v>
      </c>
      <c r="AP47" s="62">
        <f t="shared" si="14"/>
        <v>132.38130980865702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466.71826763768024</v>
      </c>
      <c r="AW47" s="62">
        <f t="shared" si="14"/>
        <v>110.65649921101664</v>
      </c>
      <c r="AX47" s="62">
        <f t="shared" si="14"/>
        <v>0</v>
      </c>
      <c r="AY47" s="62">
        <f t="shared" si="14"/>
        <v>0</v>
      </c>
      <c r="AZ47" s="62">
        <f t="shared" si="14"/>
        <v>170.04405306952219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121.09763626843949</v>
      </c>
      <c r="BG47" s="62">
        <f t="shared" si="14"/>
        <v>6.4963054857330977</v>
      </c>
      <c r="BH47" s="62">
        <f t="shared" si="14"/>
        <v>6.0235483870900004E-2</v>
      </c>
      <c r="BI47" s="62">
        <f t="shared" si="14"/>
        <v>0</v>
      </c>
      <c r="BJ47" s="62">
        <f t="shared" si="14"/>
        <v>21.682835845527002</v>
      </c>
      <c r="BK47" s="32">
        <f>BK46+BK33</f>
        <v>2386.6570004281216</v>
      </c>
    </row>
    <row r="48" spans="1:64" ht="3" customHeight="1" x14ac:dyDescent="0.2">
      <c r="A48" s="15"/>
      <c r="B48" s="19"/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8"/>
    </row>
    <row r="49" spans="1:64" x14ac:dyDescent="0.2">
      <c r="A49" s="15" t="s">
        <v>16</v>
      </c>
      <c r="B49" s="18" t="s">
        <v>8</v>
      </c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8"/>
    </row>
    <row r="50" spans="1:64" x14ac:dyDescent="0.2">
      <c r="A50" s="15" t="s">
        <v>76</v>
      </c>
      <c r="B50" s="19" t="s">
        <v>17</v>
      </c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8"/>
    </row>
    <row r="51" spans="1:64" x14ac:dyDescent="0.2">
      <c r="A51" s="15"/>
      <c r="B51" s="20" t="s">
        <v>115</v>
      </c>
      <c r="C51" s="30">
        <v>0</v>
      </c>
      <c r="D51" s="30">
        <v>0.74617728552016349</v>
      </c>
      <c r="E51" s="30">
        <v>0</v>
      </c>
      <c r="F51" s="30">
        <v>0</v>
      </c>
      <c r="G51" s="30">
        <v>0</v>
      </c>
      <c r="H51" s="30">
        <v>0.21705556635349998</v>
      </c>
      <c r="I51" s="30">
        <v>6.2290419350000006E-4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5.0600458708399999E-2</v>
      </c>
      <c r="S51" s="30">
        <v>0</v>
      </c>
      <c r="T51" s="30">
        <v>0</v>
      </c>
      <c r="U51" s="30">
        <v>0</v>
      </c>
      <c r="V51" s="30">
        <v>5.4473584548199998E-2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0.81586147796090014</v>
      </c>
      <c r="AC51" s="30">
        <v>0.1127032276773</v>
      </c>
      <c r="AD51" s="30">
        <v>0</v>
      </c>
      <c r="AE51" s="30">
        <v>0</v>
      </c>
      <c r="AF51" s="30">
        <v>0.60099558670890008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0.93964313650580022</v>
      </c>
      <c r="AM51" s="30">
        <v>5.3348504064499994E-2</v>
      </c>
      <c r="AN51" s="30">
        <v>0</v>
      </c>
      <c r="AO51" s="30">
        <v>0</v>
      </c>
      <c r="AP51" s="30">
        <v>0.87743028980560012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1.7636554604110988</v>
      </c>
      <c r="AW51" s="30">
        <v>0.70647739087049988</v>
      </c>
      <c r="AX51" s="30">
        <v>0</v>
      </c>
      <c r="AY51" s="30">
        <v>0</v>
      </c>
      <c r="AZ51" s="30">
        <v>2.8530958109664004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0.33103102512509996</v>
      </c>
      <c r="BG51" s="30">
        <v>0</v>
      </c>
      <c r="BH51" s="30">
        <v>0</v>
      </c>
      <c r="BI51" s="30">
        <v>0</v>
      </c>
      <c r="BJ51" s="30">
        <v>0.64470003022530009</v>
      </c>
      <c r="BK51" s="33">
        <f>SUM(C51:BJ51)</f>
        <v>10.767871739645162</v>
      </c>
    </row>
    <row r="52" spans="1:64" x14ac:dyDescent="0.2">
      <c r="A52" s="15"/>
      <c r="B52" s="20" t="s">
        <v>118</v>
      </c>
      <c r="C52" s="30">
        <v>0</v>
      </c>
      <c r="D52" s="30">
        <v>0.71866887699999993</v>
      </c>
      <c r="E52" s="30">
        <v>0</v>
      </c>
      <c r="F52" s="30">
        <v>0</v>
      </c>
      <c r="G52" s="30">
        <v>0</v>
      </c>
      <c r="H52" s="30">
        <v>1.5651750610819011</v>
      </c>
      <c r="I52" s="30">
        <v>0</v>
      </c>
      <c r="J52" s="30">
        <v>0</v>
      </c>
      <c r="K52" s="30">
        <v>0</v>
      </c>
      <c r="L52" s="30">
        <v>0.70990543070849987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1.5289078306355517</v>
      </c>
      <c r="S52" s="30">
        <v>0.11670709129029999</v>
      </c>
      <c r="T52" s="30">
        <v>0</v>
      </c>
      <c r="U52" s="30">
        <v>0</v>
      </c>
      <c r="V52" s="30">
        <v>0.48287381019300002</v>
      </c>
      <c r="W52" s="30">
        <v>0</v>
      </c>
      <c r="X52" s="30">
        <v>2.5805161199999998E-5</v>
      </c>
      <c r="Y52" s="30">
        <v>0</v>
      </c>
      <c r="Z52" s="30">
        <v>0</v>
      </c>
      <c r="AA52" s="30">
        <v>0</v>
      </c>
      <c r="AB52" s="30">
        <v>44.781136298616758</v>
      </c>
      <c r="AC52" s="30">
        <v>2.9644999219971009</v>
      </c>
      <c r="AD52" s="30">
        <v>0.16620994506449999</v>
      </c>
      <c r="AE52" s="30">
        <v>0</v>
      </c>
      <c r="AF52" s="30">
        <v>41.918981159839134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52.666387915452866</v>
      </c>
      <c r="AM52" s="30">
        <v>3.3290738284177008</v>
      </c>
      <c r="AN52" s="30">
        <v>0</v>
      </c>
      <c r="AO52" s="30">
        <v>0</v>
      </c>
      <c r="AP52" s="30">
        <v>22.126901134719709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14.188894718817446</v>
      </c>
      <c r="AW52" s="30">
        <v>2.5367814121278998</v>
      </c>
      <c r="AX52" s="30">
        <v>0</v>
      </c>
      <c r="AY52" s="30">
        <v>0</v>
      </c>
      <c r="AZ52" s="30">
        <v>13.609080145927093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5.5987004041462916</v>
      </c>
      <c r="BG52" s="30">
        <v>0.79031227525760017</v>
      </c>
      <c r="BH52" s="30">
        <v>0</v>
      </c>
      <c r="BI52" s="30">
        <v>0</v>
      </c>
      <c r="BJ52" s="30">
        <v>4.2850238875129989</v>
      </c>
      <c r="BK52" s="33">
        <f>SUM(C52:BJ52)</f>
        <v>214.08424695396755</v>
      </c>
    </row>
    <row r="53" spans="1:64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1.4648461625201634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1.7822306274354012</v>
      </c>
      <c r="I53" s="62">
        <f t="shared" si="15"/>
        <v>6.2290419350000006E-4</v>
      </c>
      <c r="J53" s="62">
        <f t="shared" si="15"/>
        <v>0</v>
      </c>
      <c r="K53" s="62">
        <f t="shared" si="15"/>
        <v>0</v>
      </c>
      <c r="L53" s="62">
        <f t="shared" si="15"/>
        <v>0.70990543070849987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1.5795082893439516</v>
      </c>
      <c r="S53" s="62">
        <f t="shared" si="15"/>
        <v>0.11670709129029999</v>
      </c>
      <c r="T53" s="62">
        <f t="shared" si="15"/>
        <v>0</v>
      </c>
      <c r="U53" s="62">
        <f t="shared" si="15"/>
        <v>0</v>
      </c>
      <c r="V53" s="62">
        <f t="shared" si="15"/>
        <v>0.53734739474119997</v>
      </c>
      <c r="W53" s="30">
        <f t="shared" si="15"/>
        <v>0</v>
      </c>
      <c r="X53" s="30">
        <f t="shared" si="15"/>
        <v>2.5805161199999998E-5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45.596997776577659</v>
      </c>
      <c r="AC53" s="62">
        <f t="shared" si="15"/>
        <v>3.0772031496744008</v>
      </c>
      <c r="AD53" s="62">
        <f t="shared" si="15"/>
        <v>0.16620994506449999</v>
      </c>
      <c r="AE53" s="62">
        <f t="shared" si="15"/>
        <v>0</v>
      </c>
      <c r="AF53" s="62">
        <f t="shared" si="15"/>
        <v>42.519976746548032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53.606031051958666</v>
      </c>
      <c r="AM53" s="62">
        <f t="shared" si="15"/>
        <v>3.3824223324822009</v>
      </c>
      <c r="AN53" s="62">
        <f t="shared" si="15"/>
        <v>0</v>
      </c>
      <c r="AO53" s="62">
        <f t="shared" si="15"/>
        <v>0</v>
      </c>
      <c r="AP53" s="62">
        <f t="shared" si="15"/>
        <v>23.004331424525308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15.952550179228545</v>
      </c>
      <c r="AW53" s="62">
        <f t="shared" si="15"/>
        <v>3.2432588029983997</v>
      </c>
      <c r="AX53" s="62">
        <f t="shared" si="15"/>
        <v>0</v>
      </c>
      <c r="AY53" s="62">
        <f t="shared" si="15"/>
        <v>0</v>
      </c>
      <c r="AZ53" s="62">
        <f t="shared" si="15"/>
        <v>16.462175956893493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5.9297314292713912</v>
      </c>
      <c r="BG53" s="62">
        <f t="shared" si="15"/>
        <v>0.79031227525760017</v>
      </c>
      <c r="BH53" s="62">
        <f t="shared" si="15"/>
        <v>0</v>
      </c>
      <c r="BI53" s="62">
        <f t="shared" si="15"/>
        <v>0</v>
      </c>
      <c r="BJ53" s="62">
        <f t="shared" si="15"/>
        <v>4.9297239177382988</v>
      </c>
      <c r="BK53" s="62">
        <f t="shared" si="15"/>
        <v>224.85211869361271</v>
      </c>
    </row>
    <row r="54" spans="1:64" ht="2.25" customHeight="1" x14ac:dyDescent="0.2">
      <c r="A54" s="15"/>
      <c r="B54" s="19"/>
      <c r="C54" s="86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8"/>
    </row>
    <row r="55" spans="1:64" x14ac:dyDescent="0.2">
      <c r="A55" s="15" t="s">
        <v>4</v>
      </c>
      <c r="B55" s="18" t="s">
        <v>9</v>
      </c>
      <c r="C55" s="86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8"/>
    </row>
    <row r="56" spans="1:64" x14ac:dyDescent="0.2">
      <c r="A56" s="15" t="s">
        <v>76</v>
      </c>
      <c r="B56" s="19" t="s">
        <v>18</v>
      </c>
      <c r="C56" s="86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8"/>
    </row>
    <row r="57" spans="1:64" x14ac:dyDescent="0.2">
      <c r="A57" s="15"/>
      <c r="B57" s="28" t="s">
        <v>110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  <c r="AP57" s="34">
        <v>0</v>
      </c>
      <c r="AQ57" s="65">
        <v>0</v>
      </c>
      <c r="AR57" s="65">
        <v>43.601300000000002</v>
      </c>
      <c r="AS57" s="65">
        <v>0</v>
      </c>
      <c r="AT57" s="65">
        <v>0</v>
      </c>
      <c r="AU57" s="65">
        <v>0</v>
      </c>
      <c r="AV57" s="65">
        <v>19.879899999999999</v>
      </c>
      <c r="AW57" s="65">
        <v>2.0769377303117178</v>
      </c>
      <c r="AX57" s="65">
        <v>0</v>
      </c>
      <c r="AY57" s="65">
        <v>0</v>
      </c>
      <c r="AZ57" s="65">
        <v>13.087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8.2591000000000001</v>
      </c>
      <c r="BG57" s="65">
        <v>0.23089999999999999</v>
      </c>
      <c r="BH57" s="65">
        <v>0</v>
      </c>
      <c r="BI57" s="65">
        <v>0</v>
      </c>
      <c r="BJ57" s="65">
        <v>2.9596999999999993</v>
      </c>
      <c r="BK57" s="66">
        <f>SUM(C57:BJ57)</f>
        <v>90.094837730311724</v>
      </c>
      <c r="BL57" s="43"/>
    </row>
    <row r="58" spans="1:64" x14ac:dyDescent="0.2">
      <c r="A58" s="15"/>
      <c r="B58" s="20" t="s">
        <v>85</v>
      </c>
      <c r="C58" s="30">
        <f>SUM(C57)</f>
        <v>0</v>
      </c>
      <c r="D58" s="30">
        <f t="shared" ref="D58:BJ58" si="16">SUM(D57)</f>
        <v>0</v>
      </c>
      <c r="E58" s="30">
        <f t="shared" si="16"/>
        <v>0</v>
      </c>
      <c r="F58" s="30">
        <f t="shared" si="16"/>
        <v>0</v>
      </c>
      <c r="G58" s="30">
        <f t="shared" si="16"/>
        <v>0</v>
      </c>
      <c r="H58" s="30">
        <f t="shared" si="16"/>
        <v>0</v>
      </c>
      <c r="I58" s="30">
        <f t="shared" si="16"/>
        <v>0</v>
      </c>
      <c r="J58" s="30">
        <f t="shared" si="16"/>
        <v>0</v>
      </c>
      <c r="K58" s="30">
        <f t="shared" si="16"/>
        <v>0</v>
      </c>
      <c r="L58" s="30">
        <f t="shared" si="16"/>
        <v>0</v>
      </c>
      <c r="M58" s="30">
        <f t="shared" si="16"/>
        <v>0</v>
      </c>
      <c r="N58" s="30">
        <f t="shared" si="16"/>
        <v>0</v>
      </c>
      <c r="O58" s="30">
        <f t="shared" si="16"/>
        <v>0</v>
      </c>
      <c r="P58" s="30">
        <f t="shared" si="16"/>
        <v>0</v>
      </c>
      <c r="Q58" s="30">
        <f t="shared" si="16"/>
        <v>0</v>
      </c>
      <c r="R58" s="30">
        <f t="shared" si="16"/>
        <v>0</v>
      </c>
      <c r="S58" s="30">
        <f t="shared" si="16"/>
        <v>0</v>
      </c>
      <c r="T58" s="30">
        <f t="shared" si="16"/>
        <v>0</v>
      </c>
      <c r="U58" s="30">
        <f t="shared" si="16"/>
        <v>0</v>
      </c>
      <c r="V58" s="30">
        <f t="shared" si="16"/>
        <v>0</v>
      </c>
      <c r="W58" s="30">
        <f t="shared" si="16"/>
        <v>0</v>
      </c>
      <c r="X58" s="30">
        <f t="shared" si="16"/>
        <v>0</v>
      </c>
      <c r="Y58" s="30">
        <f t="shared" si="16"/>
        <v>0</v>
      </c>
      <c r="Z58" s="30">
        <f t="shared" si="16"/>
        <v>0</v>
      </c>
      <c r="AA58" s="30">
        <f t="shared" si="16"/>
        <v>0</v>
      </c>
      <c r="AB58" s="30">
        <f t="shared" si="16"/>
        <v>0</v>
      </c>
      <c r="AC58" s="30">
        <f t="shared" si="16"/>
        <v>0</v>
      </c>
      <c r="AD58" s="30">
        <f t="shared" si="16"/>
        <v>0</v>
      </c>
      <c r="AE58" s="30">
        <f t="shared" si="16"/>
        <v>0</v>
      </c>
      <c r="AF58" s="30">
        <f t="shared" si="16"/>
        <v>0</v>
      </c>
      <c r="AG58" s="30">
        <f t="shared" si="16"/>
        <v>0</v>
      </c>
      <c r="AH58" s="30">
        <f t="shared" si="16"/>
        <v>0</v>
      </c>
      <c r="AI58" s="30">
        <f t="shared" si="16"/>
        <v>0</v>
      </c>
      <c r="AJ58" s="30">
        <f t="shared" si="16"/>
        <v>0</v>
      </c>
      <c r="AK58" s="30">
        <f t="shared" si="16"/>
        <v>0</v>
      </c>
      <c r="AL58" s="30">
        <f t="shared" si="16"/>
        <v>0</v>
      </c>
      <c r="AM58" s="30">
        <f t="shared" si="16"/>
        <v>0</v>
      </c>
      <c r="AN58" s="30">
        <f t="shared" si="16"/>
        <v>0</v>
      </c>
      <c r="AO58" s="30">
        <f t="shared" si="16"/>
        <v>0</v>
      </c>
      <c r="AP58" s="30">
        <f t="shared" si="16"/>
        <v>0</v>
      </c>
      <c r="AQ58" s="30">
        <f t="shared" si="16"/>
        <v>0</v>
      </c>
      <c r="AR58" s="71">
        <f t="shared" si="16"/>
        <v>43.601300000000002</v>
      </c>
      <c r="AS58" s="30">
        <f t="shared" si="16"/>
        <v>0</v>
      </c>
      <c r="AT58" s="30">
        <f t="shared" si="16"/>
        <v>0</v>
      </c>
      <c r="AU58" s="30">
        <f t="shared" si="16"/>
        <v>0</v>
      </c>
      <c r="AV58" s="62">
        <f t="shared" si="16"/>
        <v>19.879899999999999</v>
      </c>
      <c r="AW58" s="62">
        <f t="shared" si="16"/>
        <v>2.0769377303117178</v>
      </c>
      <c r="AX58" s="62">
        <f t="shared" si="16"/>
        <v>0</v>
      </c>
      <c r="AY58" s="62">
        <f t="shared" si="16"/>
        <v>0</v>
      </c>
      <c r="AZ58" s="62">
        <f t="shared" si="16"/>
        <v>13.087</v>
      </c>
      <c r="BA58" s="30">
        <f t="shared" si="16"/>
        <v>0</v>
      </c>
      <c r="BB58" s="30">
        <f t="shared" si="16"/>
        <v>0</v>
      </c>
      <c r="BC58" s="30">
        <f t="shared" si="16"/>
        <v>0</v>
      </c>
      <c r="BD58" s="30">
        <f t="shared" si="16"/>
        <v>0</v>
      </c>
      <c r="BE58" s="30">
        <f t="shared" si="16"/>
        <v>0</v>
      </c>
      <c r="BF58" s="62">
        <f t="shared" si="16"/>
        <v>8.2591000000000001</v>
      </c>
      <c r="BG58" s="62">
        <f t="shared" si="16"/>
        <v>0.23089999999999999</v>
      </c>
      <c r="BH58" s="62">
        <f t="shared" si="16"/>
        <v>0</v>
      </c>
      <c r="BI58" s="62">
        <f t="shared" si="16"/>
        <v>0</v>
      </c>
      <c r="BJ58" s="62">
        <f t="shared" si="16"/>
        <v>2.9596999999999993</v>
      </c>
      <c r="BK58" s="64">
        <f>SUM(BK57)</f>
        <v>90.094837730311724</v>
      </c>
    </row>
    <row r="59" spans="1:64" x14ac:dyDescent="0.2">
      <c r="A59" s="15" t="s">
        <v>77</v>
      </c>
      <c r="B59" s="19" t="s">
        <v>19</v>
      </c>
      <c r="C59" s="86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8"/>
    </row>
    <row r="60" spans="1:64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4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4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43.601300000000002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19.879899999999999</v>
      </c>
      <c r="AW62" s="61">
        <f t="shared" si="18"/>
        <v>2.0769377303117178</v>
      </c>
      <c r="AX62" s="61">
        <f t="shared" si="18"/>
        <v>0</v>
      </c>
      <c r="AY62" s="61">
        <f t="shared" si="18"/>
        <v>0</v>
      </c>
      <c r="AZ62" s="61">
        <f t="shared" si="18"/>
        <v>13.087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8.2591000000000001</v>
      </c>
      <c r="BG62" s="61">
        <f t="shared" si="18"/>
        <v>0.23089999999999999</v>
      </c>
      <c r="BH62" s="61">
        <f t="shared" si="18"/>
        <v>0</v>
      </c>
      <c r="BI62" s="61">
        <f t="shared" si="18"/>
        <v>0</v>
      </c>
      <c r="BJ62" s="61">
        <f t="shared" si="18"/>
        <v>2.9596999999999993</v>
      </c>
      <c r="BK62" s="61">
        <f>BK61+BK58</f>
        <v>90.094837730311724</v>
      </c>
    </row>
    <row r="63" spans="1:64" ht="4.5" customHeight="1" x14ac:dyDescent="0.2">
      <c r="A63" s="15"/>
      <c r="B63" s="19"/>
      <c r="C63" s="86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8"/>
    </row>
    <row r="64" spans="1:64" x14ac:dyDescent="0.2">
      <c r="A64" s="15" t="s">
        <v>20</v>
      </c>
      <c r="B64" s="18" t="s">
        <v>21</v>
      </c>
      <c r="C64" s="86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8"/>
    </row>
    <row r="65" spans="1:63" x14ac:dyDescent="0.2">
      <c r="A65" s="15" t="s">
        <v>76</v>
      </c>
      <c r="B65" s="19" t="s">
        <v>22</v>
      </c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8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86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8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161.56652439484137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60.231603811597218</v>
      </c>
      <c r="I69" s="63">
        <f t="shared" si="20"/>
        <v>368.08834323102366</v>
      </c>
      <c r="J69" s="63">
        <f t="shared" si="20"/>
        <v>96.256028978062702</v>
      </c>
      <c r="K69" s="63">
        <f t="shared" si="20"/>
        <v>0</v>
      </c>
      <c r="L69" s="63">
        <f t="shared" si="20"/>
        <v>123.77126596336105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41.162837456351554</v>
      </c>
      <c r="S69" s="63">
        <f t="shared" si="20"/>
        <v>16.873578883867403</v>
      </c>
      <c r="T69" s="63">
        <f t="shared" si="20"/>
        <v>166.28802067399863</v>
      </c>
      <c r="U69" s="63">
        <f t="shared" si="20"/>
        <v>0</v>
      </c>
      <c r="V69" s="63">
        <f t="shared" si="20"/>
        <v>17.8588663239155</v>
      </c>
      <c r="W69" s="38">
        <f t="shared" si="20"/>
        <v>0</v>
      </c>
      <c r="X69" s="38">
        <f t="shared" si="20"/>
        <v>1.0160793519999999E-4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465.82188471242546</v>
      </c>
      <c r="AC69" s="63">
        <f t="shared" si="20"/>
        <v>119.67364488328371</v>
      </c>
      <c r="AD69" s="63">
        <f t="shared" si="20"/>
        <v>27.759604420805601</v>
      </c>
      <c r="AE69" s="63">
        <f t="shared" si="20"/>
        <v>0</v>
      </c>
      <c r="AF69" s="63">
        <f t="shared" si="20"/>
        <v>419.05313855240905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500.40739624865142</v>
      </c>
      <c r="AM69" s="63">
        <f t="shared" si="20"/>
        <v>61.833504150974697</v>
      </c>
      <c r="AN69" s="63">
        <f t="shared" si="20"/>
        <v>148.14715108902911</v>
      </c>
      <c r="AO69" s="63">
        <f t="shared" si="20"/>
        <v>0</v>
      </c>
      <c r="AP69" s="63">
        <f t="shared" si="20"/>
        <v>212.51588810621649</v>
      </c>
      <c r="AQ69" s="38">
        <f t="shared" si="20"/>
        <v>0</v>
      </c>
      <c r="AR69" s="72">
        <f t="shared" si="20"/>
        <v>43.601300000000002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518.86302122214352</v>
      </c>
      <c r="AW69" s="63">
        <f t="shared" si="20"/>
        <v>168.97314893219186</v>
      </c>
      <c r="AX69" s="63">
        <f t="shared" si="20"/>
        <v>13.473424805612501</v>
      </c>
      <c r="AY69" s="63">
        <f t="shared" si="20"/>
        <v>0</v>
      </c>
      <c r="AZ69" s="63">
        <f t="shared" si="20"/>
        <v>261.8953752023599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139.38186543483556</v>
      </c>
      <c r="BG69" s="38">
        <f t="shared" si="20"/>
        <v>10.447720452344399</v>
      </c>
      <c r="BH69" s="38">
        <f t="shared" si="20"/>
        <v>22.087332714031803</v>
      </c>
      <c r="BI69" s="38">
        <f t="shared" si="20"/>
        <v>0</v>
      </c>
      <c r="BJ69" s="38">
        <f t="shared" si="20"/>
        <v>37.010348871356399</v>
      </c>
      <c r="BK69" s="38">
        <f>BK28+BK47+BK53+BK62+BK67</f>
        <v>4223.042921123626</v>
      </c>
    </row>
    <row r="70" spans="1:63" ht="4.5" customHeight="1" x14ac:dyDescent="0.2">
      <c r="A70" s="15"/>
      <c r="B70" s="24"/>
      <c r="C70" s="100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101"/>
    </row>
    <row r="71" spans="1:63" ht="14.25" customHeight="1" x14ac:dyDescent="0.3">
      <c r="A71" s="15" t="s">
        <v>5</v>
      </c>
      <c r="B71" s="25" t="s">
        <v>24</v>
      </c>
      <c r="C71" s="100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101"/>
    </row>
    <row r="72" spans="1:63" x14ac:dyDescent="0.2">
      <c r="A72" s="15"/>
      <c r="B72" s="28" t="s">
        <v>111</v>
      </c>
      <c r="C72" s="34">
        <v>0</v>
      </c>
      <c r="D72" s="34">
        <v>0.83574859332250007</v>
      </c>
      <c r="E72" s="34">
        <v>0</v>
      </c>
      <c r="F72" s="34">
        <v>0</v>
      </c>
      <c r="G72" s="34">
        <v>0</v>
      </c>
      <c r="H72" s="34">
        <v>2.2784578676198004</v>
      </c>
      <c r="I72" s="34">
        <v>0.10820899158050001</v>
      </c>
      <c r="J72" s="34">
        <v>0</v>
      </c>
      <c r="K72" s="34">
        <v>0</v>
      </c>
      <c r="L72" s="34">
        <v>0.52234556854789993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1.956786326097764</v>
      </c>
      <c r="S72" s="34">
        <v>0</v>
      </c>
      <c r="T72" s="34">
        <v>0</v>
      </c>
      <c r="U72" s="34">
        <v>0</v>
      </c>
      <c r="V72" s="34">
        <v>0.28560320532200001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13.73600455156272</v>
      </c>
      <c r="AC72" s="34">
        <v>0.22534271803149999</v>
      </c>
      <c r="AD72" s="34">
        <v>0</v>
      </c>
      <c r="AE72" s="34">
        <v>0</v>
      </c>
      <c r="AF72" s="34">
        <v>3.6730582906092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9.9311066829717767</v>
      </c>
      <c r="AM72" s="34">
        <v>0.20024262612860003</v>
      </c>
      <c r="AN72" s="34">
        <v>0</v>
      </c>
      <c r="AO72" s="34">
        <v>0</v>
      </c>
      <c r="AP72" s="34">
        <v>1.0307559789345999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5.1973333814135145</v>
      </c>
      <c r="AW72" s="34">
        <v>9.1184954967400006E-2</v>
      </c>
      <c r="AX72" s="34">
        <v>0</v>
      </c>
      <c r="AY72" s="34">
        <v>0</v>
      </c>
      <c r="AZ72" s="34">
        <v>1.6500345302566006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2.1028412594079966</v>
      </c>
      <c r="BG72" s="34">
        <v>3.7835837806299996E-2</v>
      </c>
      <c r="BH72" s="34">
        <v>0</v>
      </c>
      <c r="BI72" s="34">
        <v>0</v>
      </c>
      <c r="BJ72" s="34">
        <v>2.74628447096E-2</v>
      </c>
      <c r="BK72" s="33">
        <f>SUM(C72:BJ72)</f>
        <v>43.890354209290265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0.83574859332250007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2.2784578676198004</v>
      </c>
      <c r="I73" s="62">
        <f t="shared" si="21"/>
        <v>0.10820899158050001</v>
      </c>
      <c r="J73" s="62">
        <f t="shared" si="21"/>
        <v>0</v>
      </c>
      <c r="K73" s="62">
        <f t="shared" si="21"/>
        <v>0</v>
      </c>
      <c r="L73" s="62">
        <f t="shared" si="21"/>
        <v>0.52234556854789993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1.956786326097764</v>
      </c>
      <c r="S73" s="62">
        <f t="shared" si="21"/>
        <v>0</v>
      </c>
      <c r="T73" s="62">
        <f t="shared" si="21"/>
        <v>0</v>
      </c>
      <c r="U73" s="62">
        <f t="shared" si="21"/>
        <v>0</v>
      </c>
      <c r="V73" s="62">
        <f t="shared" si="21"/>
        <v>0.28560320532200001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13.73600455156272</v>
      </c>
      <c r="AC73" s="62">
        <f t="shared" si="21"/>
        <v>0.22534271803149999</v>
      </c>
      <c r="AD73" s="62">
        <f t="shared" si="21"/>
        <v>0</v>
      </c>
      <c r="AE73" s="62">
        <f t="shared" si="21"/>
        <v>0</v>
      </c>
      <c r="AF73" s="62">
        <f t="shared" si="21"/>
        <v>3.6730582906092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9.9311066829717767</v>
      </c>
      <c r="AM73" s="62">
        <f t="shared" si="21"/>
        <v>0.20024262612860003</v>
      </c>
      <c r="AN73" s="62">
        <f t="shared" si="21"/>
        <v>0</v>
      </c>
      <c r="AO73" s="62">
        <f t="shared" si="21"/>
        <v>0</v>
      </c>
      <c r="AP73" s="62">
        <f t="shared" si="21"/>
        <v>1.0307559789345999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5.1973333814135145</v>
      </c>
      <c r="AW73" s="62">
        <f t="shared" si="21"/>
        <v>9.1184954967400006E-2</v>
      </c>
      <c r="AX73" s="62">
        <f t="shared" si="21"/>
        <v>0</v>
      </c>
      <c r="AY73" s="62">
        <f t="shared" si="21"/>
        <v>0</v>
      </c>
      <c r="AZ73" s="62">
        <f t="shared" si="21"/>
        <v>1.6500345302566006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2.1028412594079966</v>
      </c>
      <c r="BG73" s="62">
        <f t="shared" si="21"/>
        <v>3.7835837806299996E-2</v>
      </c>
      <c r="BH73" s="62">
        <f t="shared" si="21"/>
        <v>0</v>
      </c>
      <c r="BI73" s="62">
        <f t="shared" si="21"/>
        <v>0</v>
      </c>
      <c r="BJ73" s="62">
        <f t="shared" si="21"/>
        <v>2.74628447096E-2</v>
      </c>
      <c r="BK73" s="64">
        <f>SUM(BK72)</f>
        <v>43.890354209290265</v>
      </c>
    </row>
    <row r="74" spans="1:63" x14ac:dyDescent="0.2">
      <c r="A74" s="4"/>
      <c r="B74" s="17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4" t="s">
        <v>121</v>
      </c>
      <c r="D75" s="36"/>
      <c r="L75" s="16" t="s">
        <v>37</v>
      </c>
      <c r="BK75" s="36"/>
    </row>
    <row r="76" spans="1:63" x14ac:dyDescent="0.2">
      <c r="A76" s="4"/>
      <c r="B76" s="4" t="s">
        <v>122</v>
      </c>
      <c r="L76" s="4" t="s">
        <v>29</v>
      </c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</row>
    <row r="77" spans="1:63" x14ac:dyDescent="0.2">
      <c r="L77" s="4" t="s">
        <v>30</v>
      </c>
      <c r="BK77" s="43"/>
    </row>
    <row r="78" spans="1:63" x14ac:dyDescent="0.2">
      <c r="B78" s="4" t="s">
        <v>32</v>
      </c>
      <c r="L78" s="4" t="s">
        <v>98</v>
      </c>
      <c r="BK78" s="43"/>
    </row>
    <row r="79" spans="1:63" x14ac:dyDescent="0.2">
      <c r="B79" s="4" t="s">
        <v>33</v>
      </c>
      <c r="L79" s="4" t="s">
        <v>100</v>
      </c>
      <c r="BK79" s="43"/>
    </row>
    <row r="80" spans="1:63" x14ac:dyDescent="0.2">
      <c r="B80" s="4"/>
      <c r="L80" s="4" t="s">
        <v>31</v>
      </c>
      <c r="BK80" s="43"/>
    </row>
    <row r="81" spans="2:63" x14ac:dyDescent="0.2">
      <c r="BK81" s="43"/>
    </row>
    <row r="82" spans="2:63" x14ac:dyDescent="0.2">
      <c r="BK82" s="37"/>
    </row>
    <row r="83" spans="2:63" x14ac:dyDescent="0.2">
      <c r="BK83" s="43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workbookViewId="0"/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6384" width="9.140625" style="46"/>
  </cols>
  <sheetData>
    <row r="2" spans="2:12" ht="17.25" customHeight="1" x14ac:dyDescent="0.2">
      <c r="B2" s="102" t="s">
        <v>130</v>
      </c>
      <c r="C2" s="103"/>
      <c r="D2" s="103"/>
      <c r="E2" s="103"/>
      <c r="F2" s="103"/>
      <c r="G2" s="103"/>
      <c r="H2" s="103"/>
      <c r="I2" s="103"/>
      <c r="J2" s="103"/>
      <c r="K2" s="103"/>
      <c r="L2" s="104"/>
    </row>
    <row r="3" spans="2:12" ht="17.25" customHeight="1" x14ac:dyDescent="0.2">
      <c r="B3" s="102" t="s">
        <v>112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0.27512044509569999</v>
      </c>
      <c r="G5" s="50">
        <v>8.1449478385000017E-3</v>
      </c>
      <c r="H5" s="50">
        <v>0</v>
      </c>
      <c r="I5" s="59">
        <v>0</v>
      </c>
      <c r="J5" s="51">
        <v>0</v>
      </c>
      <c r="K5" s="51">
        <f>SUM(D5:J5)</f>
        <v>0.2832653929342</v>
      </c>
      <c r="L5" s="50">
        <v>1.480940645E-4</v>
      </c>
    </row>
    <row r="6" spans="2:12" x14ac:dyDescent="0.2">
      <c r="B6" s="48">
        <v>2</v>
      </c>
      <c r="C6" s="52" t="s">
        <v>40</v>
      </c>
      <c r="D6" s="50">
        <v>3.0036980125443993</v>
      </c>
      <c r="E6" s="50">
        <v>10.280611820930401</v>
      </c>
      <c r="F6" s="50">
        <v>29.81883622045267</v>
      </c>
      <c r="G6" s="50">
        <v>2.0940008862704986</v>
      </c>
      <c r="H6" s="50">
        <v>0</v>
      </c>
      <c r="I6" s="59">
        <v>0.57640000000000002</v>
      </c>
      <c r="J6" s="51">
        <v>0</v>
      </c>
      <c r="K6" s="51">
        <f t="shared" ref="K6:K41" si="0">SUM(D6:J6)</f>
        <v>45.773546940197974</v>
      </c>
      <c r="L6" s="50">
        <v>0.39470423711660008</v>
      </c>
    </row>
    <row r="7" spans="2:12" x14ac:dyDescent="0.2">
      <c r="B7" s="48">
        <v>3</v>
      </c>
      <c r="C7" s="49" t="s">
        <v>41</v>
      </c>
      <c r="D7" s="50">
        <v>4.6630260322000003E-3</v>
      </c>
      <c r="E7" s="50">
        <v>4.4634929030000004E-4</v>
      </c>
      <c r="F7" s="50">
        <v>0.54622356683630013</v>
      </c>
      <c r="G7" s="50">
        <v>1.1408161E-2</v>
      </c>
      <c r="H7" s="50">
        <v>0</v>
      </c>
      <c r="I7" s="59">
        <v>4.5999999999999999E-3</v>
      </c>
      <c r="J7" s="51">
        <v>0</v>
      </c>
      <c r="K7" s="51">
        <f t="shared" si="0"/>
        <v>0.56734110315880015</v>
      </c>
      <c r="L7" s="50">
        <v>8.1474526999600005E-2</v>
      </c>
    </row>
    <row r="8" spans="2:12" x14ac:dyDescent="0.2">
      <c r="B8" s="48">
        <v>4</v>
      </c>
      <c r="C8" s="52" t="s">
        <v>42</v>
      </c>
      <c r="D8" s="50">
        <v>4.9504556973205993</v>
      </c>
      <c r="E8" s="50">
        <v>0.52077685041770005</v>
      </c>
      <c r="F8" s="50">
        <v>14.820770178356993</v>
      </c>
      <c r="G8" s="50">
        <v>2.6717697702215997</v>
      </c>
      <c r="H8" s="50">
        <v>0</v>
      </c>
      <c r="I8" s="59">
        <v>0.25309999999999999</v>
      </c>
      <c r="J8" s="51">
        <v>0</v>
      </c>
      <c r="K8" s="51">
        <f t="shared" si="0"/>
        <v>23.216872496316892</v>
      </c>
      <c r="L8" s="50">
        <v>0.54534408982850002</v>
      </c>
    </row>
    <row r="9" spans="2:12" x14ac:dyDescent="0.2">
      <c r="B9" s="48">
        <v>5</v>
      </c>
      <c r="C9" s="52" t="s">
        <v>43</v>
      </c>
      <c r="D9" s="50">
        <v>0.95688358486619984</v>
      </c>
      <c r="E9" s="50">
        <v>1.5197155847053996</v>
      </c>
      <c r="F9" s="50">
        <v>43.093582030585083</v>
      </c>
      <c r="G9" s="50">
        <v>6.0202977546089036</v>
      </c>
      <c r="H9" s="50">
        <v>0</v>
      </c>
      <c r="I9" s="59">
        <v>1.3227</v>
      </c>
      <c r="J9" s="51">
        <v>0</v>
      </c>
      <c r="K9" s="51">
        <f t="shared" si="0"/>
        <v>52.913178954765584</v>
      </c>
      <c r="L9" s="50">
        <v>0.85406010588670056</v>
      </c>
    </row>
    <row r="10" spans="2:12" x14ac:dyDescent="0.2">
      <c r="B10" s="48">
        <v>6</v>
      </c>
      <c r="C10" s="52" t="s">
        <v>44</v>
      </c>
      <c r="D10" s="50">
        <v>0.45433004899950002</v>
      </c>
      <c r="E10" s="50">
        <v>2.2639108323852</v>
      </c>
      <c r="F10" s="50">
        <v>18.194194568216005</v>
      </c>
      <c r="G10" s="50">
        <v>1.6230412015451996</v>
      </c>
      <c r="H10" s="50">
        <v>0</v>
      </c>
      <c r="I10" s="59">
        <v>0.21080000000000002</v>
      </c>
      <c r="J10" s="51">
        <v>0</v>
      </c>
      <c r="K10" s="51">
        <f t="shared" si="0"/>
        <v>22.746276651145905</v>
      </c>
      <c r="L10" s="50">
        <v>0.34517235728670004</v>
      </c>
    </row>
    <row r="11" spans="2:12" x14ac:dyDescent="0.2">
      <c r="B11" s="48">
        <v>7</v>
      </c>
      <c r="C11" s="52" t="s">
        <v>45</v>
      </c>
      <c r="D11" s="50">
        <v>26.8284738703498</v>
      </c>
      <c r="E11" s="50">
        <v>9.3151562270247013</v>
      </c>
      <c r="F11" s="50">
        <v>35.351424228155622</v>
      </c>
      <c r="G11" s="50">
        <v>6.5121380479394064</v>
      </c>
      <c r="H11" s="50">
        <v>0</v>
      </c>
      <c r="I11" s="59">
        <v>0</v>
      </c>
      <c r="J11" s="51">
        <v>0</v>
      </c>
      <c r="K11" s="51">
        <f t="shared" si="0"/>
        <v>78.007192373469522</v>
      </c>
      <c r="L11" s="50">
        <v>0.50522487724820009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0.12652437799940003</v>
      </c>
      <c r="E14" s="50">
        <v>0.35201823467670001</v>
      </c>
      <c r="F14" s="50">
        <v>9.5695411896421909</v>
      </c>
      <c r="G14" s="50">
        <v>1.3698302489952996</v>
      </c>
      <c r="H14" s="50">
        <v>0</v>
      </c>
      <c r="I14" s="59">
        <v>0.1265</v>
      </c>
      <c r="J14" s="51">
        <v>0</v>
      </c>
      <c r="K14" s="51">
        <f t="shared" si="0"/>
        <v>11.54441405131359</v>
      </c>
      <c r="L14" s="50">
        <v>0.40379263796400022</v>
      </c>
    </row>
    <row r="15" spans="2:12" x14ac:dyDescent="0.2">
      <c r="B15" s="48">
        <v>11</v>
      </c>
      <c r="C15" s="52" t="s">
        <v>49</v>
      </c>
      <c r="D15" s="50">
        <v>45.020149960534702</v>
      </c>
      <c r="E15" s="50">
        <v>59.996985987265404</v>
      </c>
      <c r="F15" s="50">
        <v>100.46046253311358</v>
      </c>
      <c r="G15" s="50">
        <v>12.385233118678217</v>
      </c>
      <c r="H15" s="50">
        <v>0</v>
      </c>
      <c r="I15" s="59">
        <v>1.127</v>
      </c>
      <c r="J15" s="51">
        <v>0</v>
      </c>
      <c r="K15" s="51">
        <f t="shared" si="0"/>
        <v>218.98983159959192</v>
      </c>
      <c r="L15" s="50">
        <v>2.1485214771952981</v>
      </c>
    </row>
    <row r="16" spans="2:12" x14ac:dyDescent="0.2">
      <c r="B16" s="48">
        <v>12</v>
      </c>
      <c r="C16" s="52" t="s">
        <v>50</v>
      </c>
      <c r="D16" s="50">
        <v>56.803194761766399</v>
      </c>
      <c r="E16" s="50">
        <v>11.051975805412503</v>
      </c>
      <c r="F16" s="50">
        <v>45.551807332133244</v>
      </c>
      <c r="G16" s="50">
        <v>3.762353747785697</v>
      </c>
      <c r="H16" s="50">
        <v>0</v>
      </c>
      <c r="I16" s="59">
        <v>0.75180000000000002</v>
      </c>
      <c r="J16" s="51">
        <v>0</v>
      </c>
      <c r="K16" s="51">
        <f t="shared" si="0"/>
        <v>117.92113164709785</v>
      </c>
      <c r="L16" s="50">
        <v>1.2688542295496625</v>
      </c>
    </row>
    <row r="17" spans="2:12" x14ac:dyDescent="0.2">
      <c r="B17" s="48">
        <v>13</v>
      </c>
      <c r="C17" s="52" t="s">
        <v>51</v>
      </c>
      <c r="D17" s="50">
        <v>0.15399114283750001</v>
      </c>
      <c r="E17" s="50">
        <v>0.42662173735349995</v>
      </c>
      <c r="F17" s="50">
        <v>16.482978235000072</v>
      </c>
      <c r="G17" s="50">
        <v>1.0237013521905003</v>
      </c>
      <c r="H17" s="50">
        <v>0</v>
      </c>
      <c r="I17" s="59">
        <v>6.1400000000000003E-2</v>
      </c>
      <c r="J17" s="51">
        <v>0</v>
      </c>
      <c r="K17" s="51">
        <f t="shared" si="0"/>
        <v>18.148692467381572</v>
      </c>
      <c r="L17" s="50">
        <v>0.34840733089710013</v>
      </c>
    </row>
    <row r="18" spans="2:12" x14ac:dyDescent="0.2">
      <c r="B18" s="48">
        <v>14</v>
      </c>
      <c r="C18" s="52" t="s">
        <v>52</v>
      </c>
      <c r="D18" s="50">
        <v>0.12436205828959998</v>
      </c>
      <c r="E18" s="50">
        <v>0.46711922228899994</v>
      </c>
      <c r="F18" s="50">
        <v>9.5960766797306185</v>
      </c>
      <c r="G18" s="50">
        <v>0.64971384344819971</v>
      </c>
      <c r="H18" s="50">
        <v>0</v>
      </c>
      <c r="I18" s="59">
        <v>1.2699999999999999E-2</v>
      </c>
      <c r="J18" s="51">
        <v>0</v>
      </c>
      <c r="K18" s="51">
        <f t="shared" si="0"/>
        <v>10.84997180375742</v>
      </c>
      <c r="L18" s="50">
        <v>3.1959040643000002E-2</v>
      </c>
    </row>
    <row r="19" spans="2:12" x14ac:dyDescent="0.2">
      <c r="B19" s="48">
        <v>15</v>
      </c>
      <c r="C19" s="52" t="s">
        <v>53</v>
      </c>
      <c r="D19" s="50">
        <v>4.4440745600290992</v>
      </c>
      <c r="E19" s="50">
        <v>2.9694868242548003</v>
      </c>
      <c r="F19" s="50">
        <v>34.895965539652487</v>
      </c>
      <c r="G19" s="50">
        <v>3.694455897013099</v>
      </c>
      <c r="H19" s="50">
        <v>0</v>
      </c>
      <c r="I19" s="59">
        <v>2.86E-2</v>
      </c>
      <c r="J19" s="51">
        <v>0</v>
      </c>
      <c r="K19" s="51">
        <f t="shared" si="0"/>
        <v>46.032582820949486</v>
      </c>
      <c r="L19" s="50">
        <v>0.43462628898979966</v>
      </c>
    </row>
    <row r="20" spans="2:12" x14ac:dyDescent="0.2">
      <c r="B20" s="48">
        <v>16</v>
      </c>
      <c r="C20" s="52" t="s">
        <v>54</v>
      </c>
      <c r="D20" s="50">
        <v>114.37633189701359</v>
      </c>
      <c r="E20" s="50">
        <v>57.211233725685084</v>
      </c>
      <c r="F20" s="50">
        <v>151.53656266717621</v>
      </c>
      <c r="G20" s="50">
        <v>12.023986222852203</v>
      </c>
      <c r="H20" s="50">
        <v>0</v>
      </c>
      <c r="I20" s="59">
        <v>3.4024000000000001</v>
      </c>
      <c r="J20" s="51">
        <v>0</v>
      </c>
      <c r="K20" s="51">
        <f t="shared" si="0"/>
        <v>338.55051451272709</v>
      </c>
      <c r="L20" s="50">
        <v>3.8243498457346066</v>
      </c>
    </row>
    <row r="21" spans="2:12" x14ac:dyDescent="0.2">
      <c r="B21" s="48">
        <v>17</v>
      </c>
      <c r="C21" s="52" t="s">
        <v>55</v>
      </c>
      <c r="D21" s="50">
        <v>25.006442180156498</v>
      </c>
      <c r="E21" s="50">
        <v>8.4223447027071998</v>
      </c>
      <c r="F21" s="50">
        <v>45.171780952081697</v>
      </c>
      <c r="G21" s="50">
        <v>4.8851177699459001</v>
      </c>
      <c r="H21" s="50">
        <v>0</v>
      </c>
      <c r="I21" s="59">
        <v>0.67680000000000007</v>
      </c>
      <c r="J21" s="51">
        <v>0</v>
      </c>
      <c r="K21" s="51">
        <f t="shared" si="0"/>
        <v>84.162485604891302</v>
      </c>
      <c r="L21" s="50">
        <v>0.763049358821701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9.4983671709868016</v>
      </c>
      <c r="E23" s="50">
        <v>17.113032058716865</v>
      </c>
      <c r="F23" s="50">
        <v>95.195789223086976</v>
      </c>
      <c r="G23" s="50">
        <v>14.300410484732026</v>
      </c>
      <c r="H23" s="50">
        <v>0</v>
      </c>
      <c r="I23" s="59">
        <v>1.8921999999999999</v>
      </c>
      <c r="J23" s="51">
        <v>0</v>
      </c>
      <c r="K23" s="51">
        <f t="shared" si="0"/>
        <v>137.99979893752266</v>
      </c>
      <c r="L23" s="50">
        <v>1.0883841497461009</v>
      </c>
    </row>
    <row r="24" spans="2:12" x14ac:dyDescent="0.2">
      <c r="B24" s="48">
        <v>20</v>
      </c>
      <c r="C24" s="52" t="s">
        <v>58</v>
      </c>
      <c r="D24" s="50">
        <v>426.72032367995149</v>
      </c>
      <c r="E24" s="50">
        <v>302.69067809307165</v>
      </c>
      <c r="F24" s="50">
        <v>877.05508917719226</v>
      </c>
      <c r="G24" s="50">
        <v>64.357070401918108</v>
      </c>
      <c r="H24" s="50">
        <v>0</v>
      </c>
      <c r="I24" s="59">
        <v>59.86953773031172</v>
      </c>
      <c r="J24" s="51">
        <v>0</v>
      </c>
      <c r="K24" s="51">
        <f t="shared" si="0"/>
        <v>1730.6926990824452</v>
      </c>
      <c r="L24" s="50">
        <v>13.262187770487408</v>
      </c>
    </row>
    <row r="25" spans="2:12" x14ac:dyDescent="0.2">
      <c r="B25" s="48">
        <v>21</v>
      </c>
      <c r="C25" s="49" t="s">
        <v>59</v>
      </c>
      <c r="D25" s="50">
        <v>9.9995912889999997E-4</v>
      </c>
      <c r="E25" s="50">
        <v>1.954778064E-4</v>
      </c>
      <c r="F25" s="50">
        <v>0.47937982173699983</v>
      </c>
      <c r="G25" s="50">
        <v>7.2222317741799991E-2</v>
      </c>
      <c r="H25" s="50">
        <v>0</v>
      </c>
      <c r="I25" s="59">
        <v>0</v>
      </c>
      <c r="J25" s="51">
        <v>0</v>
      </c>
      <c r="K25" s="51">
        <f t="shared" si="0"/>
        <v>0.55279757641409977</v>
      </c>
      <c r="L25" s="50">
        <v>1.2291932577E-3</v>
      </c>
    </row>
    <row r="26" spans="2:12" x14ac:dyDescent="0.2">
      <c r="B26" s="48">
        <v>22</v>
      </c>
      <c r="C26" s="52" t="s">
        <v>60</v>
      </c>
      <c r="D26" s="50">
        <v>8.1457951709600004E-2</v>
      </c>
      <c r="E26" s="50">
        <v>2.0368127096700002E-2</v>
      </c>
      <c r="F26" s="50">
        <v>1.0736451467344001</v>
      </c>
      <c r="G26" s="50">
        <v>1.1137449967299999E-2</v>
      </c>
      <c r="H26" s="50">
        <v>0</v>
      </c>
      <c r="I26" s="59">
        <v>0.371</v>
      </c>
      <c r="J26" s="51">
        <v>0</v>
      </c>
      <c r="K26" s="51">
        <f t="shared" si="0"/>
        <v>1.5576086755080003</v>
      </c>
      <c r="L26" s="50">
        <v>1.4670277418700001E-2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1.2238967741E-3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1.2238967741E-3</v>
      </c>
      <c r="L27" s="50">
        <v>3.8976303545999996E-3</v>
      </c>
    </row>
    <row r="28" spans="2:12" x14ac:dyDescent="0.2">
      <c r="B28" s="48">
        <v>24</v>
      </c>
      <c r="C28" s="49" t="s">
        <v>62</v>
      </c>
      <c r="D28" s="50">
        <v>0.15509363587059999</v>
      </c>
      <c r="E28" s="50">
        <v>2.3263899677000003E-3</v>
      </c>
      <c r="F28" s="50">
        <v>1.7710107468635006</v>
      </c>
      <c r="G28" s="50">
        <v>4.1815005967600002E-2</v>
      </c>
      <c r="H28" s="50">
        <v>0</v>
      </c>
      <c r="I28" s="59">
        <v>0.1578</v>
      </c>
      <c r="J28" s="51">
        <v>0</v>
      </c>
      <c r="K28" s="51">
        <f t="shared" si="0"/>
        <v>2.1280457786694007</v>
      </c>
      <c r="L28" s="50">
        <v>8.622128902900001E-3</v>
      </c>
    </row>
    <row r="29" spans="2:12" x14ac:dyDescent="0.2">
      <c r="B29" s="48">
        <v>25</v>
      </c>
      <c r="C29" s="52" t="s">
        <v>63</v>
      </c>
      <c r="D29" s="50">
        <v>39.640507172312823</v>
      </c>
      <c r="E29" s="50">
        <v>11.280742094698606</v>
      </c>
      <c r="F29" s="50">
        <v>202.95549331011915</v>
      </c>
      <c r="G29" s="50">
        <v>13.672552185393396</v>
      </c>
      <c r="H29" s="50">
        <v>0</v>
      </c>
      <c r="I29" s="59">
        <v>3.5566999999999998</v>
      </c>
      <c r="J29" s="51">
        <v>0</v>
      </c>
      <c r="K29" s="51">
        <f t="shared" si="0"/>
        <v>271.10599476252395</v>
      </c>
      <c r="L29" s="50">
        <v>1.9599812487163004</v>
      </c>
    </row>
    <row r="30" spans="2:12" x14ac:dyDescent="0.2">
      <c r="B30" s="48">
        <v>26</v>
      </c>
      <c r="C30" s="52" t="s">
        <v>64</v>
      </c>
      <c r="D30" s="50">
        <v>34.937834029727505</v>
      </c>
      <c r="E30" s="50">
        <v>3.374468254600397</v>
      </c>
      <c r="F30" s="50">
        <v>35.555230093672726</v>
      </c>
      <c r="G30" s="50">
        <v>5.6216599515152907</v>
      </c>
      <c r="H30" s="50">
        <v>0</v>
      </c>
      <c r="I30" s="59">
        <v>0.85629999999999995</v>
      </c>
      <c r="J30" s="51">
        <v>0</v>
      </c>
      <c r="K30" s="51">
        <f t="shared" si="0"/>
        <v>80.345492329515906</v>
      </c>
      <c r="L30" s="50">
        <v>0.6639668945678997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2.4089731728660011</v>
      </c>
      <c r="G31" s="50">
        <v>1.9265939193299997E-2</v>
      </c>
      <c r="H31" s="50">
        <v>0</v>
      </c>
      <c r="I31" s="59">
        <v>1.5786000000000002</v>
      </c>
      <c r="J31" s="51">
        <v>0</v>
      </c>
      <c r="K31" s="51">
        <f t="shared" si="0"/>
        <v>4.007073138059301</v>
      </c>
      <c r="L31" s="50">
        <v>8.0808650870100002E-2</v>
      </c>
    </row>
    <row r="32" spans="2:12" x14ac:dyDescent="0.2">
      <c r="B32" s="48">
        <v>28</v>
      </c>
      <c r="C32" s="52" t="s">
        <v>65</v>
      </c>
      <c r="D32" s="50">
        <v>5.1355465838399998E-2</v>
      </c>
      <c r="E32" s="50">
        <v>1.933985387E-3</v>
      </c>
      <c r="F32" s="50">
        <v>1.0590076404761002</v>
      </c>
      <c r="G32" s="50">
        <v>4.7971924902500004E-2</v>
      </c>
      <c r="H32" s="50">
        <v>0</v>
      </c>
      <c r="I32" s="59">
        <v>0</v>
      </c>
      <c r="J32" s="51">
        <v>0</v>
      </c>
      <c r="K32" s="51">
        <f t="shared" si="0"/>
        <v>1.1602690166040002</v>
      </c>
      <c r="L32" s="50">
        <v>3.54187157736E-2</v>
      </c>
    </row>
    <row r="33" spans="2:13" x14ac:dyDescent="0.2">
      <c r="B33" s="48">
        <v>29</v>
      </c>
      <c r="C33" s="52" t="s">
        <v>66</v>
      </c>
      <c r="D33" s="50">
        <v>2.4580243722221997</v>
      </c>
      <c r="E33" s="50">
        <v>3.1570038220263004</v>
      </c>
      <c r="F33" s="50">
        <v>30.098471378832599</v>
      </c>
      <c r="G33" s="50">
        <v>2.7743176210477003</v>
      </c>
      <c r="H33" s="50">
        <v>0</v>
      </c>
      <c r="I33" s="59">
        <v>0.31900000000000001</v>
      </c>
      <c r="J33" s="51">
        <v>0</v>
      </c>
      <c r="K33" s="51">
        <f t="shared" si="0"/>
        <v>38.806817194128804</v>
      </c>
      <c r="L33" s="50">
        <v>1.0458096447627001</v>
      </c>
    </row>
    <row r="34" spans="2:13" x14ac:dyDescent="0.2">
      <c r="B34" s="48">
        <v>30</v>
      </c>
      <c r="C34" s="52" t="s">
        <v>67</v>
      </c>
      <c r="D34" s="50">
        <v>6.8482771262801005</v>
      </c>
      <c r="E34" s="50">
        <v>3.7612166122184023</v>
      </c>
      <c r="F34" s="50">
        <v>55.463551731319804</v>
      </c>
      <c r="G34" s="50">
        <v>5.9671055673479989</v>
      </c>
      <c r="H34" s="50">
        <v>0</v>
      </c>
      <c r="I34" s="59">
        <v>1.4664999999999999</v>
      </c>
      <c r="J34" s="51">
        <v>0</v>
      </c>
      <c r="K34" s="51">
        <f t="shared" si="0"/>
        <v>73.506651037166307</v>
      </c>
      <c r="L34" s="50">
        <v>1.2307901420158993</v>
      </c>
    </row>
    <row r="35" spans="2:13" x14ac:dyDescent="0.2">
      <c r="B35" s="48">
        <v>31</v>
      </c>
      <c r="C35" s="49" t="s">
        <v>68</v>
      </c>
      <c r="D35" s="50">
        <v>0.3708954618709</v>
      </c>
      <c r="E35" s="50">
        <v>0.35161685738699999</v>
      </c>
      <c r="F35" s="50">
        <v>1.2587728198960997</v>
      </c>
      <c r="G35" s="50">
        <v>0.16656513280529997</v>
      </c>
      <c r="H35" s="50">
        <v>0</v>
      </c>
      <c r="I35" s="59">
        <v>0</v>
      </c>
      <c r="J35" s="51">
        <v>0</v>
      </c>
      <c r="K35" s="51">
        <f t="shared" si="0"/>
        <v>2.1478502719592996</v>
      </c>
      <c r="L35" s="50">
        <v>8.4156146644400007E-2</v>
      </c>
    </row>
    <row r="36" spans="2:13" x14ac:dyDescent="0.2">
      <c r="B36" s="48">
        <v>32</v>
      </c>
      <c r="C36" s="52" t="s">
        <v>69</v>
      </c>
      <c r="D36" s="50">
        <v>9.000867991016408</v>
      </c>
      <c r="E36" s="50">
        <v>22.558053056375797</v>
      </c>
      <c r="F36" s="50">
        <v>83.855392316773219</v>
      </c>
      <c r="G36" s="50">
        <v>11.379100955162309</v>
      </c>
      <c r="H36" s="50">
        <v>0</v>
      </c>
      <c r="I36" s="59">
        <v>2.9192999999999998</v>
      </c>
      <c r="J36" s="51">
        <v>0</v>
      </c>
      <c r="K36" s="51">
        <f t="shared" si="0"/>
        <v>129.71271431932774</v>
      </c>
      <c r="L36" s="50">
        <v>3.6154105956466007</v>
      </c>
    </row>
    <row r="37" spans="2:13" x14ac:dyDescent="0.2">
      <c r="B37" s="48">
        <v>33</v>
      </c>
      <c r="C37" s="52" t="s">
        <v>113</v>
      </c>
      <c r="D37" s="50">
        <v>63.136084982380773</v>
      </c>
      <c r="E37" s="50">
        <v>14.315894762457301</v>
      </c>
      <c r="F37" s="50">
        <v>107.25862397368061</v>
      </c>
      <c r="G37" s="50">
        <v>8.4095956091800641</v>
      </c>
      <c r="H37" s="50">
        <v>0</v>
      </c>
      <c r="I37" s="59">
        <v>0.9867999999999999</v>
      </c>
      <c r="J37" s="51">
        <v>0</v>
      </c>
      <c r="K37" s="51">
        <f t="shared" si="0"/>
        <v>194.10699932769873</v>
      </c>
      <c r="L37" s="50">
        <v>2.8294118541559006</v>
      </c>
    </row>
    <row r="38" spans="2:13" x14ac:dyDescent="0.2">
      <c r="B38" s="48">
        <v>34</v>
      </c>
      <c r="C38" s="52" t="s">
        <v>70</v>
      </c>
      <c r="D38" s="50">
        <v>0.15852761319310002</v>
      </c>
      <c r="E38" s="50">
        <v>0.33969293270900003</v>
      </c>
      <c r="F38" s="50">
        <v>5.6513725510244592</v>
      </c>
      <c r="G38" s="50">
        <v>1.4931785205450001</v>
      </c>
      <c r="H38" s="50">
        <v>0</v>
      </c>
      <c r="I38" s="59">
        <v>5.9700000000000003E-2</v>
      </c>
      <c r="J38" s="51">
        <v>0</v>
      </c>
      <c r="K38" s="51">
        <f t="shared" si="0"/>
        <v>7.7024716174715602</v>
      </c>
      <c r="L38" s="50">
        <v>1.2776927547699999E-2</v>
      </c>
    </row>
    <row r="39" spans="2:13" x14ac:dyDescent="0.2">
      <c r="B39" s="48">
        <v>35</v>
      </c>
      <c r="C39" s="52" t="s">
        <v>71</v>
      </c>
      <c r="D39" s="50">
        <v>17.458222281622998</v>
      </c>
      <c r="E39" s="50">
        <v>27.611904422584871</v>
      </c>
      <c r="F39" s="50">
        <v>192.44403488561505</v>
      </c>
      <c r="G39" s="50">
        <v>20.810842442803061</v>
      </c>
      <c r="H39" s="50">
        <v>0</v>
      </c>
      <c r="I39" s="59">
        <v>1.9046000000000001</v>
      </c>
      <c r="J39" s="51">
        <v>0</v>
      </c>
      <c r="K39" s="51">
        <f t="shared" si="0"/>
        <v>260.22960403262601</v>
      </c>
      <c r="L39" s="50">
        <v>2.0181246641775985</v>
      </c>
    </row>
    <row r="40" spans="2:13" x14ac:dyDescent="0.2">
      <c r="B40" s="48">
        <v>36</v>
      </c>
      <c r="C40" s="52" t="s">
        <v>72</v>
      </c>
      <c r="D40" s="50">
        <v>6.5608728052249017</v>
      </c>
      <c r="E40" s="50">
        <v>2.1879389917716998</v>
      </c>
      <c r="F40" s="50">
        <v>12.681974477326701</v>
      </c>
      <c r="G40" s="50">
        <v>0.98874604525350029</v>
      </c>
      <c r="H40" s="50">
        <v>0</v>
      </c>
      <c r="I40" s="59">
        <v>0</v>
      </c>
      <c r="J40" s="51">
        <v>0</v>
      </c>
      <c r="K40" s="51">
        <f t="shared" si="0"/>
        <v>22.419532319576803</v>
      </c>
      <c r="L40" s="50">
        <v>0.37786452363940015</v>
      </c>
    </row>
    <row r="41" spans="2:13" x14ac:dyDescent="0.2">
      <c r="B41" s="48">
        <v>37</v>
      </c>
      <c r="C41" s="52" t="s">
        <v>73</v>
      </c>
      <c r="D41" s="50">
        <v>29.637291157018794</v>
      </c>
      <c r="E41" s="50">
        <v>18.904682367209602</v>
      </c>
      <c r="F41" s="50">
        <v>125.02463769793518</v>
      </c>
      <c r="G41" s="50">
        <v>15.983368167802602</v>
      </c>
      <c r="H41" s="50">
        <v>0</v>
      </c>
      <c r="I41" s="59">
        <v>5.6020000000000003</v>
      </c>
      <c r="J41" s="51">
        <v>0</v>
      </c>
      <c r="K41" s="51">
        <f t="shared" si="0"/>
        <v>195.15197938996619</v>
      </c>
      <c r="L41" s="50">
        <v>3.6071545523787041</v>
      </c>
    </row>
    <row r="42" spans="2:13" s="56" customFormat="1" ht="15" x14ac:dyDescent="0.2">
      <c r="B42" s="47" t="s">
        <v>11</v>
      </c>
      <c r="C42" s="53"/>
      <c r="D42" s="54">
        <f>SUM(D5:D41)</f>
        <v>928.9688120610956</v>
      </c>
      <c r="E42" s="54">
        <f t="shared" ref="E42:G42" si="1">SUM(E5:E41)</f>
        <v>592.47015221048332</v>
      </c>
      <c r="F42" s="54">
        <f t="shared" si="1"/>
        <v>2386.6570004281543</v>
      </c>
      <c r="G42" s="54">
        <f t="shared" si="1"/>
        <v>224.852118693612</v>
      </c>
      <c r="H42" s="55">
        <f t="shared" ref="H42:L42" si="2">SUM(H5:H41)</f>
        <v>0</v>
      </c>
      <c r="I42" s="55">
        <f t="shared" si="2"/>
        <v>90.094837730311738</v>
      </c>
      <c r="J42" s="55">
        <f t="shared" si="2"/>
        <v>0</v>
      </c>
      <c r="K42" s="55">
        <f t="shared" si="2"/>
        <v>4223.0429211236569</v>
      </c>
      <c r="L42" s="55">
        <f t="shared" si="2"/>
        <v>43.890354209290173</v>
      </c>
      <c r="M42" s="60"/>
    </row>
    <row r="43" spans="2:13" x14ac:dyDescent="0.2">
      <c r="B43" s="46" t="s">
        <v>89</v>
      </c>
      <c r="K43" s="58"/>
      <c r="L43" s="58"/>
    </row>
    <row r="44" spans="2:13" x14ac:dyDescent="0.2">
      <c r="D44" s="57"/>
      <c r="E44" s="57"/>
      <c r="I44" s="58"/>
      <c r="K44" s="57"/>
      <c r="L44" s="57"/>
      <c r="M44" s="58"/>
    </row>
    <row r="45" spans="2:13" s="57" customFormat="1" x14ac:dyDescent="0.2"/>
    <row r="46" spans="2:13" s="57" customFormat="1" x14ac:dyDescent="0.2"/>
    <row r="47" spans="2:13" s="57" customFormat="1" x14ac:dyDescent="0.2"/>
    <row r="48" spans="2:13" x14ac:dyDescent="0.2">
      <c r="I48" s="57"/>
    </row>
    <row r="49" spans="9:9" x14ac:dyDescent="0.2">
      <c r="I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2021-02-09T09:13:34Z</dcterms:modified>
</cp:coreProperties>
</file>